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1"/>
  </bookViews>
  <sheets>
    <sheet name="กำหนดส่งรายงาน" sheetId="1" r:id="rId1"/>
    <sheet name="รอบ 7 เดือน(ปี57) " sheetId="2" r:id="rId2"/>
  </sheets>
  <definedNames>
    <definedName name="_xlnm.Print_Area" localSheetId="1">'รอบ 7 เดือน(ปี57) '!$A$1:$P$64</definedName>
    <definedName name="_xlnm.Print_Titles" localSheetId="1">'รอบ 7 เดือน(ปี57) '!$6:$7</definedName>
  </definedNames>
  <calcPr fullCalcOnLoad="1"/>
</workbook>
</file>

<file path=xl/sharedStrings.xml><?xml version="1.0" encoding="utf-8"?>
<sst xmlns="http://schemas.openxmlformats.org/spreadsheetml/2006/main" count="235" uniqueCount="170">
  <si>
    <t>สำนักพัฒนาแหล่งน้ำขนาดกลาง</t>
  </si>
  <si>
    <t>ตัวชี้วัด</t>
  </si>
  <si>
    <t>มิติและตัวชี้วัดผลการปฏิบัติราชการ</t>
  </si>
  <si>
    <t>หน่วย
วัด</t>
  </si>
  <si>
    <t>เป้าหมาย</t>
  </si>
  <si>
    <t>เกณฑ์การให้คะแนน / ค่าเป้าหมาย</t>
  </si>
  <si>
    <t>ผลการดำเนินงาน</t>
  </si>
  <si>
    <t>ค่าคะแนน</t>
  </si>
  <si>
    <t>ที่ได้</t>
  </si>
  <si>
    <t>ถ่วงน้ำหนัก</t>
  </si>
  <si>
    <t>มีปริมาณน้ำเก็บกักและพื้นที่ชลประทานเพิ่มขึ้น</t>
  </si>
  <si>
    <t>รวมทั้งสิ้น</t>
  </si>
  <si>
    <t>ค่าคะแนนถ่วงน้ำหนักสุทธิ</t>
  </si>
  <si>
    <t>เป้าประสงค์</t>
  </si>
  <si>
    <t>ผู้รับบริการภายในกรมชลประทานมีความพึงพอใจ</t>
  </si>
  <si>
    <t>การก่อสร้างซ่อมแซมและปรับปรุง แล้วเสร็จตามแผนงาน</t>
  </si>
  <si>
    <t>การเตรียมความพร้อมก่อนการก่อสร้างเป็นไปตามแผนงาน</t>
  </si>
  <si>
    <t>ประชาชน ชุมชน และหน่วยงานที่เกี่ยวข้องมีส่วนร่วม</t>
  </si>
  <si>
    <t>ระบบบริหารงานมีประสิทธิภาพ</t>
  </si>
  <si>
    <t>บุคลากรมีสมรรถนะและขวัญกำลังใจในการทำงาน</t>
  </si>
  <si>
    <t>มีระบบฐานข้อมูลและเทคโนโลยีสารสนเทศที่เหมาะสม</t>
  </si>
  <si>
    <r>
      <t>น้ำหนัก</t>
    </r>
    <r>
      <rPr>
        <b/>
        <sz val="14"/>
        <rFont val="TH SarabunIT๙"/>
        <family val="2"/>
      </rPr>
      <t>(ร้อยละ)</t>
    </r>
  </si>
  <si>
    <t>การรายงานผลการดำเนินงานตามตัวชี้วัดคำรับรองการปฏิบัติราชการ</t>
  </si>
  <si>
    <t>รอบ</t>
  </si>
  <si>
    <t>ข้อมูลตั้งแต่วันที่</t>
  </si>
  <si>
    <t>กำหนดการส่งผลการดำเนินงาน</t>
  </si>
  <si>
    <t>สำนักงานก่อสร้าง 1-16</t>
  </si>
  <si>
    <t>6 เดือน</t>
  </si>
  <si>
    <t>7 เดือน</t>
  </si>
  <si>
    <t>8 เดือน</t>
  </si>
  <si>
    <t>9 เดือน</t>
  </si>
  <si>
    <t>10 เดือน</t>
  </si>
  <si>
    <t>11 เดือน</t>
  </si>
  <si>
    <t>12 เดือน</t>
  </si>
  <si>
    <t>มิติที่ 1</t>
  </si>
  <si>
    <t>มิตที่ 2</t>
  </si>
  <si>
    <t>มิติที่ 3</t>
  </si>
  <si>
    <t>มิติที่ 4</t>
  </si>
  <si>
    <t>รายงานผลปฏิบัติราชการตามตัวชี้วัดตามคำรับรองการปฏิบัติราชการ   ประจำปีงบประมาณ พ.ศ. 2557</t>
  </si>
  <si>
    <t xml:space="preserve">ประสิทธิผลตามยุทธศาสตร์ </t>
  </si>
  <si>
    <t>ด้านคุณภาพการให้บริการ</t>
  </si>
  <si>
    <t>ด้านประสิทธิภาพของการปฏิบัติราชการ</t>
  </si>
  <si>
    <t xml:space="preserve"> ด้านการพัฒนาองค์กร</t>
  </si>
  <si>
    <t>องค์กรมีการจัดการความรู้</t>
  </si>
  <si>
    <t>การกำหนดส่งแบบฟอร์มรายงานตัวชี้วัดคำรับรองปฏิบัติราชการ</t>
  </si>
  <si>
    <t>1 ต.ค. 56 - 31 มี.ค. 57</t>
  </si>
  <si>
    <t>ภายในวันที่ 5 เมษายน 2557</t>
  </si>
  <si>
    <t>ภายในวันที่ 10 เมษายน 2557</t>
  </si>
  <si>
    <t>1 ต.ค. 56 - 30 เม.ย. 57</t>
  </si>
  <si>
    <t>ภายในวันที่ 5 พฤษภาคม 2557</t>
  </si>
  <si>
    <t>ภายในวันที่ 10 พฤษภาคม 2557</t>
  </si>
  <si>
    <t>1 ต.ค. 56 - 31 พ.ค. 57</t>
  </si>
  <si>
    <t>ภายในวันที่ 5 มิถุนายน 2557</t>
  </si>
  <si>
    <t>ภายในวันที่ 10 มิถุนายน 2557</t>
  </si>
  <si>
    <t>1 ต.ค. 56 - 30 มิ.ย. 57</t>
  </si>
  <si>
    <t>ภายในวันที่ 5 กรกฎาคม 2557</t>
  </si>
  <si>
    <t>ภายในวันที่ 10 กรกฎาคม 2557</t>
  </si>
  <si>
    <t>1 ต.ค. 56 - 31 ก.ค. 57</t>
  </si>
  <si>
    <t>ภายในวันที่ 5 สิงหาคม 2557</t>
  </si>
  <si>
    <t>ภายในวันที่ 10 สิงหาคม 2557</t>
  </si>
  <si>
    <t>1 ต.ค. 56 - 31 ส.ค. 57</t>
  </si>
  <si>
    <t>ภายในวันที่ 5 กันยายน 2557</t>
  </si>
  <si>
    <t>ภายในวันที่ 10 กันยายน 2557</t>
  </si>
  <si>
    <t>1 ต.ค. 56 - 30 ก.ย. 57</t>
  </si>
  <si>
    <t>ภายในวันที่ 5 ตุลาคม 2557</t>
  </si>
  <si>
    <t>ภายในวันที่ 10 ตุลาคม 2557</t>
  </si>
  <si>
    <t>หมายเหตุ</t>
  </si>
  <si>
    <t>การรายงานตัวชี้วัดฯ  แต่ละรอบขอให้นำขึ้นแสดงบน Website ของสำนักงานก่อสร้าง  ด้วยค่ะ</t>
  </si>
  <si>
    <t>สพก.03</t>
  </si>
  <si>
    <t>ระดับความพึงพอใจของผู้รับบริการ</t>
  </si>
  <si>
    <t>สพก.04</t>
  </si>
  <si>
    <t>ร้อยละของงานก่อสร้างโครงการชลประทานขนาดกลางตามแผนงาน</t>
  </si>
  <si>
    <t>สพก.05</t>
  </si>
  <si>
    <t>ร้อยละของงานการก่อสร้างงานป้องกันและบรรเทาอุทกภัยตามแผนงาน</t>
  </si>
  <si>
    <t>สพก.06</t>
  </si>
  <si>
    <t>สพก.07</t>
  </si>
  <si>
    <t>ร้อยละของโครงการที่สามารถเตรียมความพร้อมในการก่อสร้างแล้วเสร็จตามแผน</t>
  </si>
  <si>
    <t>จำนวนโครงการศึกษาและพัฒนาที่แล้วเสร็จตามแผนงาน</t>
  </si>
  <si>
    <t>สพก.08</t>
  </si>
  <si>
    <t>สพก.09</t>
  </si>
  <si>
    <t>ร้อยละของจำนวนครั้งที่ดำเนินการจัดมวลชนสัมพันธ์ในระยะวางโครงการก่อนการก่อสร้างและระหว่างก่อสร้างที่แล้วเสร็จตามแผนงาน</t>
  </si>
  <si>
    <t>ร้อยละของการจัดทำรายงานได้ถูกต้องและทันเวลาที่กำหนด</t>
  </si>
  <si>
    <t>สพก.10</t>
  </si>
  <si>
    <t>สพก.11</t>
  </si>
  <si>
    <t>ร้อยละของอัตราการเบิกจ่ายงบประมาณรายจ่ายลงทุน (ไตรมาส 2)</t>
  </si>
  <si>
    <t xml:space="preserve"> ร้อยละของอัตราการเบิกจ่ายงบประมาณรายจ่ายลงทุน (ไตรมาส 4)</t>
  </si>
  <si>
    <t>สพก.12</t>
  </si>
  <si>
    <t>สพก.13</t>
  </si>
  <si>
    <t>ร้อยละเฉลี่ยของข้าราชการกรมที่ผ่านการประเมินสมรรถนะในระดับที่องค์กรคาดหวัง</t>
  </si>
  <si>
    <t>ร้อยละของระดับความพึงพอใจของบุคลากรต่อการปฏิบัติงาน</t>
  </si>
  <si>
    <t>สพก.14</t>
  </si>
  <si>
    <t>ค่าเฉลี่ยคะแนนการตรวจประเมินการจัดการความรู้ (KMA)</t>
  </si>
  <si>
    <t>สพก.15</t>
  </si>
  <si>
    <t>สพก.16</t>
  </si>
  <si>
    <t xml:space="preserve">ร้อยละของการบันทึกข้อมูลในระบบติดตาม Online  </t>
  </si>
  <si>
    <t>ระดับคุณภาพเว็บไซต์ของสำนัก/กอง</t>
  </si>
  <si>
    <t>ร้อยละ 60</t>
  </si>
  <si>
    <t>ร้อยละ 70</t>
  </si>
  <si>
    <t>ร้อยละ 80</t>
  </si>
  <si>
    <t>ร้อยละ 90</t>
  </si>
  <si>
    <t>ร้อยละ 100</t>
  </si>
  <si>
    <t>ร้อยละ 65</t>
  </si>
  <si>
    <t>ร้อยละ 75</t>
  </si>
  <si>
    <t>ร้อยละ 85</t>
  </si>
  <si>
    <t>ร้อยละ 50</t>
  </si>
  <si>
    <t>ร้อยละ 100 เสร็จก่อน 15 ก.ย. 57</t>
  </si>
  <si>
    <t>ร้อยละ 100 เสร็จก่อน 1 ก.ย. 57</t>
  </si>
  <si>
    <t>ร้อยละ 95</t>
  </si>
  <si>
    <t>ร้อยละ 21</t>
  </si>
  <si>
    <t>ร้อยละ 23</t>
  </si>
  <si>
    <t>ร้อยละ 25</t>
  </si>
  <si>
    <t>ร้อยละ 27</t>
  </si>
  <si>
    <t>ร้อยละ 29</t>
  </si>
  <si>
    <t>ร้อยละ 74</t>
  </si>
  <si>
    <t>ร้อยละ 77</t>
  </si>
  <si>
    <t>ร้อยละ 83</t>
  </si>
  <si>
    <t>ร้อยละ 86</t>
  </si>
  <si>
    <t>1.00-1.50</t>
  </si>
  <si>
    <t>1.51-2.00</t>
  </si>
  <si>
    <t>2.01-2.50</t>
  </si>
  <si>
    <t>2.51-3.00</t>
  </si>
  <si>
    <t>3.01-5.00</t>
  </si>
  <si>
    <t>1.00-1.99</t>
  </si>
  <si>
    <t>2.00-2.99</t>
  </si>
  <si>
    <t>3.00-3.99</t>
  </si>
  <si>
    <t>4.00-4.99</t>
  </si>
  <si>
    <t>ระดับ 1</t>
  </si>
  <si>
    <t>ระดับ 2</t>
  </si>
  <si>
    <t>ระดับ 3</t>
  </si>
  <si>
    <t>ระดับ 4</t>
  </si>
  <si>
    <t>ระดับ 5</t>
  </si>
  <si>
    <t>รายการ</t>
  </si>
  <si>
    <t>แผนงาน</t>
  </si>
  <si>
    <t>น้ำหนัก</t>
  </si>
  <si>
    <t>ผลงาน</t>
  </si>
  <si>
    <t xml:space="preserve"> -</t>
  </si>
  <si>
    <t>รวม</t>
  </si>
  <si>
    <t>รอผลคะแนน</t>
  </si>
  <si>
    <t>รอผลคะแนนจากส่วนกลาง</t>
  </si>
  <si>
    <t>ตามเกณฑ์ปี2557 หากแน่ใจให้ใส่คะแนนไปได้เลย แต่ต้องรอคะแนนจากส่วนกลาง</t>
  </si>
  <si>
    <t xml:space="preserve">สพก.-02 </t>
  </si>
  <si>
    <t>จำนวนพื้นที่ชลประทานที่เพิ่มขึ้น</t>
  </si>
  <si>
    <t>ระบบกระจายน้ำและอาคารประกอบสถานีสูบน้ำ PR2 โครงการฝายอำนาจเจริญ</t>
  </si>
  <si>
    <t>รอผลคะแนนจากสำนักงานก่อสร้าง 7</t>
  </si>
  <si>
    <t>สำนักงานก่อสร้าง 7</t>
  </si>
  <si>
    <t>รายการตามเอกสารที่แนบ 5 โครงการ ประเมินแยกรายโครงการ โดยถ่วงน้ำหนักตามวงเงินที่ได้รับจัดสรร</t>
  </si>
  <si>
    <t xml:space="preserve">ระบบกระจายน้ำและอาคารประกอบ สถานีสูบน้ำ PR2 โครงการฝายอำนาจเจริญ </t>
  </si>
  <si>
    <t xml:space="preserve">ฝายยางหัวงานและอาคารประกอบ โครงการฝายยางลำโดมใหญ่ อำเภอนาจะหลวย </t>
  </si>
  <si>
    <t xml:space="preserve">ฝายยางหัวงานและอาคารประกอบ โครงการฝายยางลำโดมใหญ่ อำเภอน้ำยืน  </t>
  </si>
  <si>
    <t xml:space="preserve">ฝายยางหัวงานและอาคารประกอบ โครงการฝายยางห้วยบังอี่ </t>
  </si>
  <si>
    <t>ทำนบดินหัวงานและอาคารประกอบ โครงการอ่างเก็บน้ำห้วยโพง (ตอนบน)</t>
  </si>
  <si>
    <t>รายการตามเอกสารที่แนบ 2 โครงการ ประเมินแยกรายโครงการ โดยถ่วงน้ำหนักตามวงเงินที่ได้รับจัดสรร</t>
  </si>
  <si>
    <t>ประตูระบายน้ำน้ำอูน</t>
  </si>
  <si>
    <t>-</t>
  </si>
  <si>
    <r>
      <rPr>
        <sz val="16"/>
        <rFont val="TH SarabunIT๙"/>
        <family val="2"/>
      </rPr>
      <t xml:space="preserve">ร้อยละ 30.93  </t>
    </r>
    <r>
      <rPr>
        <sz val="16"/>
        <color indexed="10"/>
        <rFont val="TH SarabunIT๙"/>
        <family val="2"/>
      </rPr>
      <t>(ข้อมูลจากระบบ GFMIS ณ วันที่ 31 มีนาคม 2557)</t>
    </r>
  </si>
  <si>
    <t>เมื่อสำนักงานก่อสร้าง 7  ทำได้ 1 โครงการ และส่งให้ ผอป.พก  จึงจะได้ 5 คะแนน</t>
  </si>
  <si>
    <r>
      <t xml:space="preserve">ประตูระบายน้ำห้วยลังกา      </t>
    </r>
    <r>
      <rPr>
        <sz val="16"/>
        <color indexed="10"/>
        <rFont val="TH SarabunPSK"/>
        <family val="2"/>
      </rPr>
      <t>(หมายเหตุ :  ยังไม่สั่งเข้าดำเนินงาน)</t>
    </r>
  </si>
  <si>
    <t>รอบระยะเวลา 7 เดือน  (ตั้งแต่วันที่  1 ตุลาคม 2556 ถึง วันที่  30 เมษายน 2557)</t>
  </si>
  <si>
    <r>
      <rPr>
        <sz val="16"/>
        <rFont val="TH SarabunIT๙"/>
        <family val="2"/>
      </rPr>
      <t>ร้อยละ 34.89 (</t>
    </r>
    <r>
      <rPr>
        <sz val="16"/>
        <color indexed="10"/>
        <rFont val="TH SarabunIT๙"/>
        <family val="2"/>
      </rPr>
      <t>ข้อมูล ณ วันที่ 28 เมษายน 2557)</t>
    </r>
  </si>
  <si>
    <t>โครงการ</t>
  </si>
  <si>
    <t>แผนการดำเนินการ</t>
  </si>
  <si>
    <t>วันที่ดำเนินการจริง</t>
  </si>
  <si>
    <t>โครงการอ่างเก็บน้ำห้วยโพง(ตอนบน) ต.ศรีแก้ว อ.เลิงนกทา จ.ยโสธร</t>
  </si>
  <si>
    <t>"</t>
  </si>
  <si>
    <t>โครงการสถานีสูบน้ำด้วยไฟฟ้าบ้านโอด อ.ดอนมดแดง         จ.อุบลราชธานี</t>
  </si>
  <si>
    <t>ร้อยละการบันทึกข้อมูล (รอบ 6 เดือน) = 81.91   (ได้คะแนน 1.3820)</t>
  </si>
  <si>
    <r>
      <t xml:space="preserve">เป้าหมายตั้งไว้ 7 ครั้ง ดำเนินการแล้ว </t>
    </r>
    <r>
      <rPr>
        <u val="single"/>
        <sz val="16"/>
        <rFont val="TH SarabunIT๙"/>
        <family val="2"/>
      </rPr>
      <t>2</t>
    </r>
    <r>
      <rPr>
        <sz val="16"/>
        <rFont val="TH SarabunIT๙"/>
        <family val="2"/>
      </rPr>
      <t xml:space="preserve"> ครั้ง  คิดเป็นร้อยละ </t>
    </r>
    <r>
      <rPr>
        <u val="single"/>
        <sz val="16"/>
        <rFont val="TH SarabunIT๙"/>
        <family val="2"/>
      </rPr>
      <t>28.57</t>
    </r>
  </si>
  <si>
    <t>1. โครงการระบบกระจายน้ำสายซอย โครงการลำเซบาย (สาย 1R - 5R)</t>
  </si>
  <si>
    <t>2. โครงการฝายลำเซบาย ต.นาหมอม้า</t>
  </si>
  <si>
    <t>ผลการเบิกจ่าย (ร้อยละ)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</si>
</sst>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-* #,##0.000000_-;\-* #,##0.000000_-;_-* &quot;-&quot;??_-;_-@_-"/>
    <numFmt numFmtId="192" formatCode="0.0000"/>
    <numFmt numFmtId="193" formatCode="0.0"/>
    <numFmt numFmtId="194" formatCode="_-* #,##0.0000_-;\-* #,##0.0000_-;_-* &quot;-&quot;????_-;_-@_-"/>
    <numFmt numFmtId="195" formatCode="[$-107041E]d\ mmmm\ yyyy;@"/>
    <numFmt numFmtId="196" formatCode="[$-107041E]d\ mmm\ yy;@"/>
    <numFmt numFmtId="197" formatCode="mmm\-yyyy"/>
  </numFmts>
  <fonts count="8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color indexed="8"/>
      <name val="TH SarabunIT๙"/>
      <family val="2"/>
    </font>
    <font>
      <sz val="14"/>
      <name val="AngsanaUPC"/>
      <family val="1"/>
    </font>
    <font>
      <b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20"/>
      <name val="TH SarabunIT๙"/>
      <family val="2"/>
    </font>
    <font>
      <sz val="16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8"/>
      <color indexed="12"/>
      <name val="TH SarabunIT๙"/>
      <family val="2"/>
    </font>
    <font>
      <b/>
      <sz val="18"/>
      <color indexed="9"/>
      <name val="TH SarabunIT๙"/>
      <family val="2"/>
    </font>
    <font>
      <sz val="14"/>
      <name val="TH SarabunIT๙"/>
      <family val="2"/>
    </font>
    <font>
      <b/>
      <u val="single"/>
      <sz val="16"/>
      <name val="TH SarabunIT๙"/>
      <family val="2"/>
    </font>
    <font>
      <u val="single"/>
      <sz val="16"/>
      <name val="TH SarabunIT๙"/>
      <family val="2"/>
    </font>
    <font>
      <b/>
      <u val="single"/>
      <sz val="14"/>
      <name val="TH SarabunIT๙"/>
      <family val="2"/>
    </font>
    <font>
      <b/>
      <sz val="20"/>
      <color indexed="18"/>
      <name val="TH SarabunIT๙"/>
      <family val="2"/>
    </font>
    <font>
      <u val="single"/>
      <sz val="14"/>
      <name val="TH SarabunIT๙"/>
      <family val="2"/>
    </font>
    <font>
      <sz val="11"/>
      <name val="TH SarabunIT๙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8"/>
      <color indexed="8"/>
      <name val="TH SarabunIT๙"/>
      <family val="2"/>
    </font>
    <font>
      <b/>
      <sz val="18"/>
      <color indexed="8"/>
      <name val="TH SarabunIT๙"/>
      <family val="2"/>
    </font>
    <font>
      <sz val="18"/>
      <color indexed="8"/>
      <name val="TH SarabunIT๙"/>
      <family val="2"/>
    </font>
    <font>
      <u val="single"/>
      <sz val="18"/>
      <color indexed="8"/>
      <name val="TH SarabunPSK"/>
      <family val="2"/>
    </font>
    <font>
      <sz val="14"/>
      <color indexed="8"/>
      <name val="TH SarabunIT๙"/>
      <family val="2"/>
    </font>
    <font>
      <sz val="8"/>
      <name val="Tahoma"/>
      <family val="2"/>
    </font>
    <font>
      <sz val="12"/>
      <name val="TH SarabunIT๙"/>
      <family val="2"/>
    </font>
    <font>
      <b/>
      <sz val="16"/>
      <color indexed="20"/>
      <name val="TH SarabunIT๙"/>
      <family val="2"/>
    </font>
    <font>
      <sz val="16"/>
      <color indexed="10"/>
      <name val="TH SarabunIT๙"/>
      <family val="2"/>
    </font>
    <font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2"/>
      <color indexed="10"/>
      <name val="TH SarabunIT๙"/>
      <family val="2"/>
    </font>
    <font>
      <sz val="16"/>
      <color indexed="8"/>
      <name val="TH SarabunPSK"/>
      <family val="2"/>
    </font>
    <font>
      <sz val="14"/>
      <color indexed="9"/>
      <name val="TH SarabunIT๙"/>
      <family val="2"/>
    </font>
    <font>
      <b/>
      <sz val="14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sz val="12"/>
      <color rgb="FFFF0000"/>
      <name val="TH SarabunIT๙"/>
      <family val="2"/>
    </font>
    <font>
      <sz val="16"/>
      <color theme="1"/>
      <name val="TH SarabunPSK"/>
      <family val="2"/>
    </font>
    <font>
      <sz val="14"/>
      <color theme="0"/>
      <name val="TH SarabunIT๙"/>
      <family val="2"/>
    </font>
    <font>
      <sz val="16"/>
      <color theme="1"/>
      <name val="TH SarabunIT๙"/>
      <family val="2"/>
    </font>
    <font>
      <b/>
      <sz val="14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4" fillId="0" borderId="0">
      <alignment/>
      <protection/>
    </xf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2" applyNumberFormat="0" applyAlignment="0" applyProtection="0"/>
    <xf numFmtId="0" fontId="64" fillId="0" borderId="3" applyNumberFormat="0" applyFill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66" fillId="22" borderId="1" applyNumberFormat="0" applyAlignment="0" applyProtection="0"/>
    <xf numFmtId="0" fontId="67" fillId="23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70" fillId="19" borderId="5" applyNumberFormat="0" applyAlignment="0" applyProtection="0"/>
    <xf numFmtId="0" fontId="1" fillId="31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8" fillId="0" borderId="0" xfId="45" applyFont="1">
      <alignment/>
      <protection/>
    </xf>
    <xf numFmtId="0" fontId="7" fillId="0" borderId="10" xfId="45" applyFont="1" applyBorder="1" applyAlignment="1">
      <alignment horizontal="center"/>
      <protection/>
    </xf>
    <xf numFmtId="0" fontId="14" fillId="0" borderId="0" xfId="45" applyFont="1">
      <alignment/>
      <protection/>
    </xf>
    <xf numFmtId="0" fontId="10" fillId="32" borderId="11" xfId="45" applyFont="1" applyFill="1" applyBorder="1" applyAlignment="1">
      <alignment horizontal="center"/>
      <protection/>
    </xf>
    <xf numFmtId="0" fontId="11" fillId="33" borderId="11" xfId="45" applyFont="1" applyFill="1" applyBorder="1" applyAlignment="1">
      <alignment horizontal="center" vertical="center" wrapText="1"/>
      <protection/>
    </xf>
    <xf numFmtId="0" fontId="11" fillId="33" borderId="12" xfId="45" applyFont="1" applyFill="1" applyBorder="1" applyAlignment="1">
      <alignment horizontal="center"/>
      <protection/>
    </xf>
    <xf numFmtId="0" fontId="8" fillId="0" borderId="0" xfId="45" applyFont="1" applyBorder="1">
      <alignment/>
      <protection/>
    </xf>
    <xf numFmtId="0" fontId="8" fillId="0" borderId="0" xfId="45" applyFont="1" applyAlignment="1">
      <alignment horizontal="center"/>
      <protection/>
    </xf>
    <xf numFmtId="0" fontId="10" fillId="34" borderId="11" xfId="45" applyFont="1" applyFill="1" applyBorder="1" applyAlignment="1">
      <alignment horizontal="center" vertical="center"/>
      <protection/>
    </xf>
    <xf numFmtId="0" fontId="8" fillId="34" borderId="11" xfId="45" applyFont="1" applyFill="1" applyBorder="1" applyAlignment="1">
      <alignment horizontal="center" vertical="center"/>
      <protection/>
    </xf>
    <xf numFmtId="0" fontId="15" fillId="35" borderId="11" xfId="45" applyFont="1" applyFill="1" applyBorder="1" applyAlignment="1">
      <alignment horizontal="center" vertical="center"/>
      <protection/>
    </xf>
    <xf numFmtId="0" fontId="8" fillId="0" borderId="0" xfId="45" applyFont="1" applyAlignment="1">
      <alignment vertical="center"/>
      <protection/>
    </xf>
    <xf numFmtId="0" fontId="8" fillId="34" borderId="11" xfId="45" applyFont="1" applyFill="1" applyBorder="1" applyAlignment="1">
      <alignment vertical="center"/>
      <protection/>
    </xf>
    <xf numFmtId="0" fontId="14" fillId="34" borderId="11" xfId="45" applyFont="1" applyFill="1" applyBorder="1" applyAlignment="1">
      <alignment horizontal="center" vertical="center"/>
      <protection/>
    </xf>
    <xf numFmtId="0" fontId="19" fillId="35" borderId="11" xfId="45" applyFont="1" applyFill="1" applyBorder="1" applyAlignment="1">
      <alignment vertical="center"/>
      <protection/>
    </xf>
    <xf numFmtId="0" fontId="19" fillId="35" borderId="11" xfId="45" applyFont="1" applyFill="1" applyBorder="1" applyAlignment="1">
      <alignment horizontal="center" vertical="center"/>
      <protection/>
    </xf>
    <xf numFmtId="0" fontId="16" fillId="0" borderId="0" xfId="45" applyFont="1" applyAlignment="1">
      <alignment vertical="center"/>
      <protection/>
    </xf>
    <xf numFmtId="0" fontId="14" fillId="0" borderId="11" xfId="45" applyFont="1" applyFill="1" applyBorder="1" applyAlignment="1">
      <alignment horizontal="center" vertical="center"/>
      <protection/>
    </xf>
    <xf numFmtId="0" fontId="14" fillId="0" borderId="13" xfId="45" applyFont="1" applyFill="1" applyBorder="1" applyAlignment="1">
      <alignment horizontal="center" vertical="center"/>
      <protection/>
    </xf>
    <xf numFmtId="2" fontId="14" fillId="0" borderId="11" xfId="45" applyNumberFormat="1" applyFont="1" applyFill="1" applyBorder="1" applyAlignment="1">
      <alignment horizontal="center" vertical="center"/>
      <protection/>
    </xf>
    <xf numFmtId="0" fontId="8" fillId="0" borderId="0" xfId="45" applyFont="1" applyAlignment="1">
      <alignment/>
      <protection/>
    </xf>
    <xf numFmtId="0" fontId="16" fillId="36" borderId="0" xfId="45" applyFont="1" applyFill="1" applyAlignment="1">
      <alignment/>
      <protection/>
    </xf>
    <xf numFmtId="0" fontId="8" fillId="34" borderId="0" xfId="45" applyFont="1" applyFill="1" applyAlignment="1">
      <alignment/>
      <protection/>
    </xf>
    <xf numFmtId="0" fontId="8" fillId="34" borderId="0" xfId="45" applyFont="1" applyFill="1" applyAlignment="1">
      <alignment horizontal="center"/>
      <protection/>
    </xf>
    <xf numFmtId="0" fontId="10" fillId="34" borderId="0" xfId="45" applyFont="1" applyFill="1" applyAlignment="1">
      <alignment horizontal="center"/>
      <protection/>
    </xf>
    <xf numFmtId="0" fontId="15" fillId="36" borderId="0" xfId="45" applyFont="1" applyFill="1" applyAlignment="1">
      <alignment/>
      <protection/>
    </xf>
    <xf numFmtId="0" fontId="10" fillId="34" borderId="0" xfId="45" applyFont="1" applyFill="1" applyAlignment="1">
      <alignment/>
      <protection/>
    </xf>
    <xf numFmtId="0" fontId="14" fillId="0" borderId="11" xfId="45" applyFont="1" applyFill="1" applyBorder="1" applyAlignment="1" applyProtection="1">
      <alignment horizontal="center" vertical="center"/>
      <protection/>
    </xf>
    <xf numFmtId="0" fontId="20" fillId="0" borderId="11" xfId="45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1" fillId="0" borderId="11" xfId="45" applyFont="1" applyFill="1" applyBorder="1" applyAlignment="1">
      <alignment horizontal="center" vertical="center"/>
      <protection/>
    </xf>
    <xf numFmtId="0" fontId="8" fillId="0" borderId="0" xfId="45" applyFont="1" applyFill="1" applyAlignment="1">
      <alignment vertical="center"/>
      <protection/>
    </xf>
    <xf numFmtId="0" fontId="14" fillId="0" borderId="11" xfId="45" applyFont="1" applyFill="1" applyBorder="1" applyAlignment="1">
      <alignment vertical="center"/>
      <protection/>
    </xf>
    <xf numFmtId="0" fontId="8" fillId="0" borderId="0" xfId="45" applyFont="1" applyFill="1" applyAlignment="1">
      <alignment/>
      <protection/>
    </xf>
    <xf numFmtId="0" fontId="3" fillId="0" borderId="11" xfId="0" applyFont="1" applyFill="1" applyBorder="1" applyAlignment="1">
      <alignment vertical="center"/>
    </xf>
    <xf numFmtId="0" fontId="14" fillId="0" borderId="13" xfId="45" applyFont="1" applyFill="1" applyBorder="1" applyAlignment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87" fontId="10" fillId="34" borderId="11" xfId="45" applyNumberFormat="1" applyFont="1" applyFill="1" applyBorder="1" applyAlignment="1">
      <alignment horizontal="center" vertical="center"/>
      <protection/>
    </xf>
    <xf numFmtId="187" fontId="14" fillId="0" borderId="11" xfId="45" applyNumberFormat="1" applyFont="1" applyFill="1" applyBorder="1" applyAlignment="1">
      <alignment horizontal="center" vertical="center"/>
      <protection/>
    </xf>
    <xf numFmtId="0" fontId="19" fillId="36" borderId="11" xfId="45" applyFont="1" applyFill="1" applyBorder="1" applyAlignment="1">
      <alignment horizontal="center" vertical="center"/>
      <protection/>
    </xf>
    <xf numFmtId="0" fontId="17" fillId="36" borderId="11" xfId="45" applyFont="1" applyFill="1" applyBorder="1" applyAlignment="1">
      <alignment horizontal="center" vertical="center"/>
      <protection/>
    </xf>
    <xf numFmtId="187" fontId="15" fillId="36" borderId="11" xfId="45" applyNumberFormat="1" applyFont="1" applyFill="1" applyBorder="1" applyAlignment="1">
      <alignment horizontal="center" vertical="center"/>
      <protection/>
    </xf>
    <xf numFmtId="0" fontId="11" fillId="34" borderId="11" xfId="45" applyFont="1" applyFill="1" applyBorder="1" applyAlignment="1">
      <alignment horizontal="center" vertical="center"/>
      <protection/>
    </xf>
    <xf numFmtId="0" fontId="5" fillId="34" borderId="11" xfId="0" applyFont="1" applyFill="1" applyBorder="1" applyAlignment="1">
      <alignment horizontal="center" vertical="center"/>
    </xf>
    <xf numFmtId="15" fontId="10" fillId="34" borderId="11" xfId="45" applyNumberFormat="1" applyFont="1" applyFill="1" applyBorder="1" applyAlignment="1">
      <alignment horizontal="center" vertical="center"/>
      <protection/>
    </xf>
    <xf numFmtId="0" fontId="15" fillId="36" borderId="11" xfId="45" applyFont="1" applyFill="1" applyBorder="1" applyAlignment="1">
      <alignment horizontal="center" vertical="center"/>
      <protection/>
    </xf>
    <xf numFmtId="0" fontId="8" fillId="0" borderId="11" xfId="45" applyFont="1" applyFill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6" fillId="0" borderId="0" xfId="0" applyFont="1" applyAlignment="1">
      <alignment horizontal="center"/>
    </xf>
    <xf numFmtId="0" fontId="27" fillId="0" borderId="11" xfId="0" applyFont="1" applyFill="1" applyBorder="1" applyAlignment="1">
      <alignment vertical="center"/>
    </xf>
    <xf numFmtId="0" fontId="8" fillId="0" borderId="11" xfId="45" applyFont="1" applyFill="1" applyBorder="1" applyAlignment="1">
      <alignment horizontal="left" vertical="center"/>
      <protection/>
    </xf>
    <xf numFmtId="0" fontId="29" fillId="0" borderId="11" xfId="45" applyFont="1" applyFill="1" applyBorder="1" applyAlignment="1" applyProtection="1">
      <alignment vertical="center" wrapText="1"/>
      <protection/>
    </xf>
    <xf numFmtId="0" fontId="13" fillId="37" borderId="14" xfId="45" applyFont="1" applyFill="1" applyBorder="1" applyAlignment="1">
      <alignment horizontal="center"/>
      <protection/>
    </xf>
    <xf numFmtId="1" fontId="13" fillId="37" borderId="14" xfId="45" applyNumberFormat="1" applyFont="1" applyFill="1" applyBorder="1" applyAlignment="1">
      <alignment horizontal="center"/>
      <protection/>
    </xf>
    <xf numFmtId="2" fontId="13" fillId="37" borderId="14" xfId="45" applyNumberFormat="1" applyFont="1" applyFill="1" applyBorder="1" applyAlignment="1">
      <alignment horizontal="center"/>
      <protection/>
    </xf>
    <xf numFmtId="0" fontId="13" fillId="0" borderId="0" xfId="45" applyFont="1" applyAlignment="1">
      <alignment horizontal="center"/>
      <protection/>
    </xf>
    <xf numFmtId="0" fontId="11" fillId="10" borderId="11" xfId="45" applyFont="1" applyFill="1" applyBorder="1" applyAlignment="1">
      <alignment horizontal="center" vertical="center"/>
      <protection/>
    </xf>
    <xf numFmtId="2" fontId="11" fillId="10" borderId="11" xfId="45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top" wrapText="1"/>
    </xf>
    <xf numFmtId="0" fontId="29" fillId="0" borderId="11" xfId="45" applyFont="1" applyFill="1" applyBorder="1" applyAlignment="1">
      <alignment horizontal="left" vertical="center" wrapText="1"/>
      <protection/>
    </xf>
    <xf numFmtId="43" fontId="8" fillId="0" borderId="0" xfId="37" applyFont="1" applyBorder="1" applyAlignment="1">
      <alignment/>
    </xf>
    <xf numFmtId="43" fontId="8" fillId="0" borderId="0" xfId="37" applyFont="1" applyAlignment="1">
      <alignment/>
    </xf>
    <xf numFmtId="43" fontId="14" fillId="0" borderId="0" xfId="37" applyFont="1" applyAlignment="1">
      <alignment/>
    </xf>
    <xf numFmtId="43" fontId="16" fillId="0" borderId="0" xfId="37" applyFont="1" applyAlignment="1">
      <alignment vertical="center"/>
    </xf>
    <xf numFmtId="43" fontId="8" fillId="0" borderId="0" xfId="37" applyFont="1" applyAlignment="1">
      <alignment vertical="center"/>
    </xf>
    <xf numFmtId="43" fontId="8" fillId="0" borderId="0" xfId="37" applyFont="1" applyFill="1" applyAlignment="1">
      <alignment vertical="center"/>
    </xf>
    <xf numFmtId="43" fontId="8" fillId="0" borderId="0" xfId="37" applyFont="1" applyFill="1" applyAlignment="1">
      <alignment/>
    </xf>
    <xf numFmtId="43" fontId="16" fillId="36" borderId="0" xfId="37" applyFont="1" applyFill="1" applyAlignment="1">
      <alignment/>
    </xf>
    <xf numFmtId="43" fontId="8" fillId="34" borderId="0" xfId="37" applyFont="1" applyFill="1" applyAlignment="1">
      <alignment/>
    </xf>
    <xf numFmtId="43" fontId="8" fillId="0" borderId="0" xfId="37" applyFont="1" applyAlignment="1">
      <alignment/>
    </xf>
    <xf numFmtId="43" fontId="8" fillId="34" borderId="0" xfId="37" applyFont="1" applyFill="1" applyAlignment="1">
      <alignment horizontal="center"/>
    </xf>
    <xf numFmtId="43" fontId="10" fillId="34" borderId="0" xfId="37" applyFont="1" applyFill="1" applyAlignment="1">
      <alignment horizontal="center"/>
    </xf>
    <xf numFmtId="43" fontId="15" fillId="36" borderId="0" xfId="37" applyFont="1" applyFill="1" applyAlignment="1">
      <alignment/>
    </xf>
    <xf numFmtId="43" fontId="10" fillId="34" borderId="0" xfId="37" applyFont="1" applyFill="1" applyAlignment="1">
      <alignment/>
    </xf>
    <xf numFmtId="43" fontId="13" fillId="0" borderId="0" xfId="37" applyFont="1" applyAlignment="1">
      <alignment horizontal="center"/>
    </xf>
    <xf numFmtId="43" fontId="30" fillId="0" borderId="0" xfId="37" applyFont="1" applyAlignment="1">
      <alignment/>
    </xf>
    <xf numFmtId="2" fontId="30" fillId="0" borderId="0" xfId="45" applyNumberFormat="1" applyFont="1" applyAlignment="1">
      <alignment/>
      <protection/>
    </xf>
    <xf numFmtId="1" fontId="74" fillId="0" borderId="11" xfId="45" applyNumberFormat="1" applyFont="1" applyFill="1" applyBorder="1" applyAlignment="1">
      <alignment horizontal="center" vertical="center"/>
      <protection/>
    </xf>
    <xf numFmtId="0" fontId="74" fillId="0" borderId="11" xfId="45" applyFont="1" applyFill="1" applyBorder="1" applyAlignment="1">
      <alignment horizontal="center" vertical="center"/>
      <protection/>
    </xf>
    <xf numFmtId="0" fontId="29" fillId="0" borderId="11" xfId="45" applyFont="1" applyFill="1" applyBorder="1" applyAlignment="1">
      <alignment vertical="center" wrapText="1"/>
      <protection/>
    </xf>
    <xf numFmtId="189" fontId="14" fillId="0" borderId="11" xfId="37" applyNumberFormat="1" applyFont="1" applyFill="1" applyBorder="1" applyAlignment="1">
      <alignment horizontal="right" vertical="top"/>
    </xf>
    <xf numFmtId="0" fontId="75" fillId="0" borderId="11" xfId="0" applyFont="1" applyFill="1" applyBorder="1" applyAlignment="1">
      <alignment horizontal="center" vertical="top" wrapText="1"/>
    </xf>
    <xf numFmtId="0" fontId="76" fillId="0" borderId="11" xfId="45" applyFont="1" applyFill="1" applyBorder="1" applyAlignment="1">
      <alignment horizontal="left" vertical="top"/>
      <protection/>
    </xf>
    <xf numFmtId="189" fontId="11" fillId="0" borderId="11" xfId="37" applyNumberFormat="1" applyFont="1" applyFill="1" applyBorder="1" applyAlignment="1">
      <alignment horizontal="right" vertical="top"/>
    </xf>
    <xf numFmtId="0" fontId="74" fillId="0" borderId="11" xfId="45" applyFont="1" applyFill="1" applyBorder="1" applyAlignment="1">
      <alignment horizontal="center" vertical="top"/>
      <protection/>
    </xf>
    <xf numFmtId="187" fontId="14" fillId="0" borderId="11" xfId="45" applyNumberFormat="1" applyFont="1" applyFill="1" applyBorder="1" applyAlignment="1">
      <alignment horizontal="center" vertical="top"/>
      <protection/>
    </xf>
    <xf numFmtId="189" fontId="8" fillId="0" borderId="11" xfId="0" applyNumberFormat="1" applyFont="1" applyFill="1" applyBorder="1" applyAlignment="1">
      <alignment horizontal="center" vertical="top" wrapText="1"/>
    </xf>
    <xf numFmtId="187" fontId="17" fillId="36" borderId="11" xfId="45" applyNumberFormat="1" applyFont="1" applyFill="1" applyBorder="1" applyAlignment="1">
      <alignment horizontal="center" vertical="center"/>
      <protection/>
    </xf>
    <xf numFmtId="0" fontId="74" fillId="0" borderId="13" xfId="45" applyFont="1" applyFill="1" applyBorder="1" applyAlignment="1">
      <alignment horizontal="center" vertical="center"/>
      <protection/>
    </xf>
    <xf numFmtId="0" fontId="14" fillId="0" borderId="11" xfId="45" applyFont="1" applyFill="1" applyBorder="1" applyAlignment="1">
      <alignment horizontal="left" vertical="center"/>
      <protection/>
    </xf>
    <xf numFmtId="0" fontId="77" fillId="0" borderId="0" xfId="0" applyFont="1" applyAlignment="1">
      <alignment/>
    </xf>
    <xf numFmtId="0" fontId="77" fillId="0" borderId="11" xfId="0" applyFont="1" applyBorder="1" applyAlignment="1">
      <alignment/>
    </xf>
    <xf numFmtId="0" fontId="14" fillId="0" borderId="12" xfId="45" applyFont="1" applyFill="1" applyBorder="1" applyAlignment="1">
      <alignment vertical="center"/>
      <protection/>
    </xf>
    <xf numFmtId="0" fontId="14" fillId="0" borderId="15" xfId="45" applyFont="1" applyFill="1" applyBorder="1" applyAlignment="1">
      <alignment vertical="center"/>
      <protection/>
    </xf>
    <xf numFmtId="0" fontId="14" fillId="0" borderId="16" xfId="45" applyFont="1" applyFill="1" applyBorder="1" applyAlignment="1">
      <alignment vertical="center"/>
      <protection/>
    </xf>
    <xf numFmtId="2" fontId="11" fillId="38" borderId="11" xfId="45" applyNumberFormat="1" applyFont="1" applyFill="1" applyBorder="1" applyAlignment="1">
      <alignment horizontal="center" vertical="center"/>
      <protection/>
    </xf>
    <xf numFmtId="0" fontId="11" fillId="11" borderId="11" xfId="45" applyFont="1" applyFill="1" applyBorder="1" applyAlignment="1">
      <alignment horizontal="center" vertical="center"/>
      <protection/>
    </xf>
    <xf numFmtId="2" fontId="11" fillId="11" borderId="11" xfId="45" applyNumberFormat="1" applyFont="1" applyFill="1" applyBorder="1" applyAlignment="1">
      <alignment horizontal="center" vertical="center"/>
      <protection/>
    </xf>
    <xf numFmtId="192" fontId="11" fillId="38" borderId="11" xfId="45" applyNumberFormat="1" applyFont="1" applyFill="1" applyBorder="1" applyAlignment="1">
      <alignment horizontal="center" vertical="center"/>
      <protection/>
    </xf>
    <xf numFmtId="187" fontId="15" fillId="35" borderId="11" xfId="45" applyNumberFormat="1" applyFont="1" applyFill="1" applyBorder="1" applyAlignment="1">
      <alignment horizontal="center" vertical="center"/>
      <protection/>
    </xf>
    <xf numFmtId="0" fontId="78" fillId="0" borderId="11" xfId="45" applyFont="1" applyFill="1" applyBorder="1" applyAlignment="1" applyProtection="1">
      <alignment horizontal="center" vertical="center"/>
      <protection/>
    </xf>
    <xf numFmtId="0" fontId="78" fillId="38" borderId="11" xfId="45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vertical="top" wrapText="1"/>
    </xf>
    <xf numFmtId="2" fontId="74" fillId="0" borderId="11" xfId="0" applyNumberFormat="1" applyFont="1" applyFill="1" applyBorder="1" applyAlignment="1">
      <alignment horizontal="center" vertical="top" wrapText="1"/>
    </xf>
    <xf numFmtId="2" fontId="8" fillId="0" borderId="11" xfId="45" applyNumberFormat="1" applyFont="1" applyFill="1" applyBorder="1" applyAlignment="1">
      <alignment vertical="center" wrapText="1"/>
      <protection/>
    </xf>
    <xf numFmtId="189" fontId="8" fillId="0" borderId="11" xfId="45" applyNumberFormat="1" applyFont="1" applyFill="1" applyBorder="1" applyAlignment="1">
      <alignment vertical="center" wrapText="1"/>
      <protection/>
    </xf>
    <xf numFmtId="189" fontId="79" fillId="38" borderId="11" xfId="0" applyNumberFormat="1" applyFont="1" applyFill="1" applyBorder="1" applyAlignment="1">
      <alignment vertical="top"/>
    </xf>
    <xf numFmtId="187" fontId="11" fillId="34" borderId="11" xfId="45" applyNumberFormat="1" applyFont="1" applyFill="1" applyBorder="1" applyAlignment="1">
      <alignment horizontal="center" vertical="center"/>
      <protection/>
    </xf>
    <xf numFmtId="0" fontId="77" fillId="0" borderId="11" xfId="0" applyFont="1" applyFill="1" applyBorder="1" applyAlignment="1">
      <alignment vertical="top" wrapText="1"/>
    </xf>
    <xf numFmtId="0" fontId="11" fillId="0" borderId="11" xfId="45" applyFont="1" applyFill="1" applyBorder="1" applyAlignment="1">
      <alignment horizontal="center" vertical="center" wrapText="1"/>
      <protection/>
    </xf>
    <xf numFmtId="0" fontId="75" fillId="0" borderId="11" xfId="0" applyFont="1" applyFill="1" applyBorder="1" applyAlignment="1" quotePrefix="1">
      <alignment horizontal="center" vertical="top" wrapText="1"/>
    </xf>
    <xf numFmtId="0" fontId="74" fillId="0" borderId="11" xfId="45" applyFont="1" applyFill="1" applyBorder="1" applyAlignment="1" quotePrefix="1">
      <alignment horizontal="center" vertical="center"/>
      <protection/>
    </xf>
    <xf numFmtId="0" fontId="75" fillId="0" borderId="11" xfId="33" applyFont="1" applyFill="1" applyBorder="1" applyAlignment="1">
      <alignment horizontal="center" vertical="center" wrapText="1"/>
      <protection/>
    </xf>
    <xf numFmtId="187" fontId="11" fillId="38" borderId="11" xfId="45" applyNumberFormat="1" applyFont="1" applyFill="1" applyBorder="1" applyAlignment="1">
      <alignment horizontal="center" vertical="center"/>
      <protection/>
    </xf>
    <xf numFmtId="2" fontId="74" fillId="0" borderId="11" xfId="45" applyNumberFormat="1" applyFont="1" applyFill="1" applyBorder="1" applyAlignment="1">
      <alignment horizontal="center" vertical="top"/>
      <protection/>
    </xf>
    <xf numFmtId="2" fontId="80" fillId="0" borderId="11" xfId="45" applyNumberFormat="1" applyFont="1" applyFill="1" applyBorder="1" applyAlignment="1">
      <alignment horizontal="center" vertical="top"/>
      <protection/>
    </xf>
    <xf numFmtId="2" fontId="11" fillId="0" borderId="11" xfId="45" applyNumberFormat="1" applyFont="1" applyFill="1" applyBorder="1" applyAlignment="1">
      <alignment horizontal="center" vertical="center"/>
      <protection/>
    </xf>
    <xf numFmtId="2" fontId="11" fillId="0" borderId="16" xfId="45" applyNumberFormat="1" applyFont="1" applyFill="1" applyBorder="1" applyAlignment="1">
      <alignment horizontal="center" vertical="center"/>
      <protection/>
    </xf>
    <xf numFmtId="196" fontId="75" fillId="0" borderId="11" xfId="33" applyNumberFormat="1" applyFont="1" applyFill="1" applyBorder="1" applyAlignment="1">
      <alignment horizontal="center" vertical="center" wrapText="1"/>
      <protection/>
    </xf>
    <xf numFmtId="196" fontId="8" fillId="0" borderId="11" xfId="33" applyNumberFormat="1" applyFont="1" applyFill="1" applyBorder="1" applyAlignment="1">
      <alignment horizontal="center" vertical="center" wrapText="1"/>
      <protection/>
    </xf>
    <xf numFmtId="0" fontId="8" fillId="0" borderId="11" xfId="33" applyFont="1" applyFill="1" applyBorder="1" applyAlignment="1">
      <alignment horizontal="center" vertical="center" wrapText="1"/>
      <protection/>
    </xf>
    <xf numFmtId="0" fontId="8" fillId="0" borderId="11" xfId="33" applyFont="1" applyFill="1" applyBorder="1" applyAlignment="1" quotePrefix="1">
      <alignment horizontal="center" vertical="center" wrapText="1"/>
      <protection/>
    </xf>
    <xf numFmtId="2" fontId="74" fillId="38" borderId="1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19" fillId="35" borderId="11" xfId="45" applyFont="1" applyFill="1" applyBorder="1" applyAlignment="1">
      <alignment horizontal="center" vertical="center"/>
      <protection/>
    </xf>
    <xf numFmtId="0" fontId="8" fillId="34" borderId="11" xfId="45" applyFont="1" applyFill="1" applyBorder="1" applyAlignment="1">
      <alignment horizontal="center" vertical="center"/>
      <protection/>
    </xf>
    <xf numFmtId="0" fontId="10" fillId="33" borderId="13" xfId="45" applyFont="1" applyFill="1" applyBorder="1" applyAlignment="1">
      <alignment horizontal="center" vertical="center" wrapText="1"/>
      <protection/>
    </xf>
    <xf numFmtId="0" fontId="10" fillId="33" borderId="17" xfId="45" applyFont="1" applyFill="1" applyBorder="1" applyAlignment="1">
      <alignment horizontal="center" vertical="center" wrapText="1"/>
      <protection/>
    </xf>
    <xf numFmtId="0" fontId="9" fillId="33" borderId="11" xfId="45" applyFont="1" applyFill="1" applyBorder="1" applyAlignment="1">
      <alignment horizontal="center"/>
      <protection/>
    </xf>
    <xf numFmtId="0" fontId="12" fillId="4" borderId="18" xfId="45" applyFont="1" applyFill="1" applyBorder="1" applyAlignment="1">
      <alignment horizontal="center" vertical="center" wrapText="1"/>
      <protection/>
    </xf>
    <xf numFmtId="0" fontId="12" fillId="4" borderId="19" xfId="45" applyFont="1" applyFill="1" applyBorder="1" applyAlignment="1">
      <alignment horizontal="center" vertical="center" wrapText="1"/>
      <protection/>
    </xf>
    <xf numFmtId="0" fontId="12" fillId="4" borderId="20" xfId="45" applyFont="1" applyFill="1" applyBorder="1" applyAlignment="1">
      <alignment horizontal="center" vertical="center" wrapText="1"/>
      <protection/>
    </xf>
    <xf numFmtId="0" fontId="12" fillId="4" borderId="21" xfId="45" applyFont="1" applyFill="1" applyBorder="1" applyAlignment="1">
      <alignment horizontal="center" vertical="center" wrapText="1"/>
      <protection/>
    </xf>
    <xf numFmtId="0" fontId="12" fillId="4" borderId="10" xfId="45" applyFont="1" applyFill="1" applyBorder="1" applyAlignment="1">
      <alignment horizontal="center" vertical="center" wrapText="1"/>
      <protection/>
    </xf>
    <xf numFmtId="0" fontId="12" fillId="4" borderId="22" xfId="45" applyFont="1" applyFill="1" applyBorder="1" applyAlignment="1">
      <alignment horizontal="center" vertical="center" wrapText="1"/>
      <protection/>
    </xf>
    <xf numFmtId="0" fontId="81" fillId="0" borderId="12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75" fillId="0" borderId="11" xfId="33" applyFont="1" applyFill="1" applyBorder="1" applyAlignment="1">
      <alignment horizontal="left" vertical="center" wrapText="1"/>
      <protection/>
    </xf>
    <xf numFmtId="0" fontId="75" fillId="0" borderId="11" xfId="33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10" fillId="34" borderId="11" xfId="33" applyFont="1" applyFill="1" applyBorder="1" applyAlignment="1">
      <alignment horizontal="center" vertical="center" wrapText="1"/>
      <protection/>
    </xf>
    <xf numFmtId="0" fontId="75" fillId="0" borderId="23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0" fontId="75" fillId="0" borderId="25" xfId="0" applyFont="1" applyFill="1" applyBorder="1" applyAlignment="1">
      <alignment horizontal="center" vertical="center"/>
    </xf>
    <xf numFmtId="0" fontId="18" fillId="33" borderId="14" xfId="45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82" fillId="0" borderId="12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17" fillId="36" borderId="11" xfId="45" applyFont="1" applyFill="1" applyBorder="1" applyAlignment="1">
      <alignment horizontal="center" vertical="center"/>
      <protection/>
    </xf>
    <xf numFmtId="0" fontId="7" fillId="0" borderId="0" xfId="45" applyFont="1" applyBorder="1" applyAlignment="1">
      <alignment horizontal="center"/>
      <protection/>
    </xf>
    <xf numFmtId="0" fontId="9" fillId="33" borderId="11" xfId="45" applyFont="1" applyFill="1" applyBorder="1" applyAlignment="1">
      <alignment horizontal="center" vertical="center" wrapText="1"/>
      <protection/>
    </xf>
    <xf numFmtId="0" fontId="9" fillId="32" borderId="11" xfId="45" applyFont="1" applyFill="1" applyBorder="1" applyAlignment="1">
      <alignment horizontal="center" vertical="center" wrapText="1"/>
      <protection/>
    </xf>
    <xf numFmtId="0" fontId="10" fillId="33" borderId="11" xfId="45" applyFont="1" applyFill="1" applyBorder="1" applyAlignment="1">
      <alignment horizontal="center" vertical="center" wrapText="1"/>
      <protection/>
    </xf>
    <xf numFmtId="0" fontId="13" fillId="39" borderId="12" xfId="45" applyFont="1" applyFill="1" applyBorder="1" applyAlignment="1">
      <alignment horizontal="center" vertical="center" wrapText="1"/>
      <protection/>
    </xf>
    <xf numFmtId="0" fontId="13" fillId="39" borderId="15" xfId="45" applyFont="1" applyFill="1" applyBorder="1" applyAlignment="1">
      <alignment horizontal="center" vertical="center" wrapText="1"/>
      <protection/>
    </xf>
    <xf numFmtId="10" fontId="75" fillId="0" borderId="12" xfId="0" applyNumberFormat="1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0" fontId="8" fillId="0" borderId="11" xfId="33" applyFont="1" applyFill="1" applyBorder="1" applyAlignment="1">
      <alignment horizontal="center" vertical="center" wrapText="1"/>
      <protection/>
    </xf>
    <xf numFmtId="0" fontId="6" fillId="36" borderId="11" xfId="0" applyFont="1" applyFill="1" applyBorder="1" applyAlignment="1">
      <alignment horizontal="center" vertical="center" wrapText="1"/>
    </xf>
    <xf numFmtId="0" fontId="14" fillId="10" borderId="12" xfId="45" applyFont="1" applyFill="1" applyBorder="1" applyAlignment="1">
      <alignment horizontal="left" vertical="center" wrapText="1"/>
      <protection/>
    </xf>
    <xf numFmtId="0" fontId="14" fillId="10" borderId="15" xfId="45" applyFont="1" applyFill="1" applyBorder="1" applyAlignment="1">
      <alignment horizontal="left" vertical="center" wrapText="1"/>
      <protection/>
    </xf>
    <xf numFmtId="0" fontId="14" fillId="10" borderId="16" xfId="45" applyFont="1" applyFill="1" applyBorder="1" applyAlignment="1">
      <alignment horizontal="left" vertical="center" wrapText="1"/>
      <protection/>
    </xf>
    <xf numFmtId="0" fontId="11" fillId="34" borderId="11" xfId="45" applyFont="1" applyFill="1" applyBorder="1" applyAlignment="1">
      <alignment horizontal="center" vertical="center"/>
      <protection/>
    </xf>
    <xf numFmtId="0" fontId="74" fillId="0" borderId="12" xfId="45" applyFont="1" applyFill="1" applyBorder="1" applyAlignment="1">
      <alignment horizontal="center" vertical="center"/>
      <protection/>
    </xf>
    <xf numFmtId="0" fontId="74" fillId="0" borderId="15" xfId="45" applyFont="1" applyFill="1" applyBorder="1" applyAlignment="1">
      <alignment horizontal="center" vertical="center"/>
      <protection/>
    </xf>
    <xf numFmtId="0" fontId="74" fillId="0" borderId="16" xfId="45" applyFont="1" applyFill="1" applyBorder="1" applyAlignment="1">
      <alignment horizontal="center" vertical="center"/>
      <protection/>
    </xf>
    <xf numFmtId="0" fontId="14" fillId="0" borderId="11" xfId="45" applyFont="1" applyFill="1" applyBorder="1" applyAlignment="1">
      <alignment horizontal="left" vertical="center"/>
      <protection/>
    </xf>
    <xf numFmtId="0" fontId="10" fillId="34" borderId="11" xfId="45" applyFont="1" applyFill="1" applyBorder="1" applyAlignment="1">
      <alignment horizontal="center" vertical="center"/>
      <protection/>
    </xf>
    <xf numFmtId="0" fontId="8" fillId="0" borderId="12" xfId="33" applyFont="1" applyFill="1" applyBorder="1" applyAlignment="1">
      <alignment vertical="center" wrapText="1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8" fillId="0" borderId="15" xfId="33" applyFont="1" applyFill="1" applyBorder="1" applyAlignment="1">
      <alignment horizontal="center" vertical="center" wrapText="1"/>
      <protection/>
    </xf>
    <xf numFmtId="0" fontId="8" fillId="0" borderId="16" xfId="33" applyFont="1" applyFill="1" applyBorder="1" applyAlignment="1">
      <alignment horizontal="center" vertical="center" wrapText="1"/>
      <protection/>
    </xf>
    <xf numFmtId="0" fontId="8" fillId="0" borderId="11" xfId="33" applyFont="1" applyFill="1" applyBorder="1" applyAlignment="1">
      <alignment horizontal="left" vertical="center" wrapText="1"/>
      <protection/>
    </xf>
    <xf numFmtId="2" fontId="8" fillId="0" borderId="12" xfId="33" applyNumberFormat="1" applyFont="1" applyFill="1" applyBorder="1" applyAlignment="1">
      <alignment horizontal="center" vertical="center" wrapText="1"/>
      <protection/>
    </xf>
    <xf numFmtId="2" fontId="8" fillId="0" borderId="15" xfId="33" applyNumberFormat="1" applyFont="1" applyFill="1" applyBorder="1" applyAlignment="1">
      <alignment horizontal="center" vertical="center" wrapText="1"/>
      <protection/>
    </xf>
    <xf numFmtId="2" fontId="8" fillId="0" borderId="16" xfId="33" applyNumberFormat="1" applyFont="1" applyFill="1" applyBorder="1" applyAlignment="1">
      <alignment horizontal="center" vertical="center" wrapText="1"/>
      <protection/>
    </xf>
    <xf numFmtId="0" fontId="8" fillId="40" borderId="12" xfId="33" applyFont="1" applyFill="1" applyBorder="1" applyAlignment="1">
      <alignment horizontal="center" vertical="center" wrapText="1"/>
      <protection/>
    </xf>
    <xf numFmtId="0" fontId="8" fillId="40" borderId="12" xfId="33" applyFont="1" applyFill="1" applyBorder="1" applyAlignment="1">
      <alignment horizontal="center" vertical="center" wrapText="1"/>
      <protection/>
    </xf>
    <xf numFmtId="0" fontId="8" fillId="40" borderId="15" xfId="33" applyFont="1" applyFill="1" applyBorder="1" applyAlignment="1">
      <alignment horizontal="center" vertical="center" wrapText="1"/>
      <protection/>
    </xf>
    <xf numFmtId="0" fontId="8" fillId="40" borderId="16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mas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68</xdr:row>
      <xdr:rowOff>85725</xdr:rowOff>
    </xdr:from>
    <xdr:to>
      <xdr:col>7</xdr:col>
      <xdr:colOff>219075</xdr:colOff>
      <xdr:row>73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1171575" y="21659850"/>
          <a:ext cx="4962525" cy="933450"/>
        </a:xfrm>
        <a:prstGeom prst="rect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ช่องแผนงานขอให้ใช้แผนงานสิ้นปี2557 ส่วนผลงานขอให้รายงานเป็นปัจจุบันด้วยค่ะ น้ำหนักเฉลี่ย 6 โครงการถ่วงตามวงเงินจัดสรรให้ได้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5.45 ให้แล้ว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ยกตัวอย่าง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โครงการอ่างเก็บน้ำพรุพลีควาย  แผนงานสิ้นงบปี57 ตั้งไว้ 100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%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(บางโครงการอาจจะไม่ตั้งที่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100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%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ขึ้นอยู่ว่าโครงการนั้นจะตั้งแผนงานสิ้นงบปี 57 เท่าไหร่)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ผลงานปัจจุบัน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10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%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ค่าคะแนนที่ได้  คือ 1 เพราะเกณฑ์การให้คะแนนต่ำสุดคือ ร้อยละ 50  ถึงแม้ผลงานคิดเป็น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%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แล้วยังไม่ถึงก็ตาม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                   (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สพก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4 - 5)</a:t>
          </a:r>
        </a:p>
      </xdr:txBody>
    </xdr:sp>
    <xdr:clientData/>
  </xdr:twoCellAnchor>
  <xdr:twoCellAnchor>
    <xdr:from>
      <xdr:col>8</xdr:col>
      <xdr:colOff>38100</xdr:colOff>
      <xdr:row>67</xdr:row>
      <xdr:rowOff>123825</xdr:rowOff>
    </xdr:from>
    <xdr:to>
      <xdr:col>11</xdr:col>
      <xdr:colOff>85725</xdr:colOff>
      <xdr:row>71</xdr:row>
      <xdr:rowOff>180975</xdr:rowOff>
    </xdr:to>
    <xdr:sp>
      <xdr:nvSpPr>
        <xdr:cNvPr id="2" name="Rectangle 4"/>
        <xdr:cNvSpPr>
          <a:spLocks/>
        </xdr:cNvSpPr>
      </xdr:nvSpPr>
      <xdr:spPr>
        <a:xfrm>
          <a:off x="6562725" y="21507450"/>
          <a:ext cx="4953000" cy="819150"/>
        </a:xfrm>
        <a:prstGeom prst="rect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หากค่าคะแนนได้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5 ทุกตัวชี้วัด  ค่าคะแนนถ่วงน้ำหนักสุทธิ  ก็จะได้ 5 คะแนนค่ะ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"/>
  <sheetViews>
    <sheetView zoomScale="160" zoomScaleNormal="160" zoomScaleSheetLayoutView="130" zoomScalePageLayoutView="0" workbookViewId="0" topLeftCell="A1">
      <selection activeCell="B11" sqref="B11"/>
    </sheetView>
  </sheetViews>
  <sheetFormatPr defaultColWidth="9.140625" defaultRowHeight="15"/>
  <cols>
    <col min="1" max="1" width="9.140625" style="33" customWidth="1"/>
    <col min="2" max="2" width="21.7109375" style="31" customWidth="1"/>
    <col min="3" max="3" width="26.8515625" style="31" customWidth="1"/>
    <col min="4" max="4" width="29.00390625" style="31" customWidth="1"/>
    <col min="5" max="16384" width="9.00390625" style="31" customWidth="1"/>
  </cols>
  <sheetData>
    <row r="1" spans="1:4" ht="23.25">
      <c r="A1" s="129" t="s">
        <v>44</v>
      </c>
      <c r="B1" s="129"/>
      <c r="C1" s="129"/>
      <c r="D1" s="129"/>
    </row>
    <row r="2" spans="1:4" ht="23.25" hidden="1">
      <c r="A2" s="130" t="s">
        <v>22</v>
      </c>
      <c r="B2" s="130"/>
      <c r="C2" s="130"/>
      <c r="D2" s="130"/>
    </row>
    <row r="3" spans="1:4" ht="23.25">
      <c r="A3" s="131" t="s">
        <v>0</v>
      </c>
      <c r="B3" s="131"/>
      <c r="C3" s="131"/>
      <c r="D3" s="131"/>
    </row>
    <row r="4" spans="1:4" s="32" customFormat="1" ht="23.25">
      <c r="A4" s="132" t="s">
        <v>23</v>
      </c>
      <c r="B4" s="132" t="s">
        <v>24</v>
      </c>
      <c r="C4" s="132" t="s">
        <v>25</v>
      </c>
      <c r="D4" s="132"/>
    </row>
    <row r="5" spans="1:4" s="32" customFormat="1" ht="23.25">
      <c r="A5" s="132"/>
      <c r="B5" s="132"/>
      <c r="C5" s="51" t="s">
        <v>26</v>
      </c>
      <c r="D5" s="51" t="s">
        <v>0</v>
      </c>
    </row>
    <row r="6" spans="1:4" ht="23.25">
      <c r="A6" s="52" t="s">
        <v>27</v>
      </c>
      <c r="B6" s="53" t="s">
        <v>45</v>
      </c>
      <c r="C6" s="53" t="s">
        <v>46</v>
      </c>
      <c r="D6" s="53" t="s">
        <v>47</v>
      </c>
    </row>
    <row r="7" spans="1:4" ht="23.25">
      <c r="A7" s="52" t="s">
        <v>28</v>
      </c>
      <c r="B7" s="53" t="s">
        <v>48</v>
      </c>
      <c r="C7" s="53" t="s">
        <v>49</v>
      </c>
      <c r="D7" s="53" t="s">
        <v>50</v>
      </c>
    </row>
    <row r="8" spans="1:4" ht="23.25">
      <c r="A8" s="52" t="s">
        <v>29</v>
      </c>
      <c r="B8" s="53" t="s">
        <v>51</v>
      </c>
      <c r="C8" s="53" t="s">
        <v>52</v>
      </c>
      <c r="D8" s="53" t="s">
        <v>53</v>
      </c>
    </row>
    <row r="9" spans="1:4" ht="23.25">
      <c r="A9" s="52" t="s">
        <v>30</v>
      </c>
      <c r="B9" s="53" t="s">
        <v>54</v>
      </c>
      <c r="C9" s="53" t="s">
        <v>55</v>
      </c>
      <c r="D9" s="53" t="s">
        <v>56</v>
      </c>
    </row>
    <row r="10" spans="1:4" ht="23.25">
      <c r="A10" s="52" t="s">
        <v>31</v>
      </c>
      <c r="B10" s="53" t="s">
        <v>57</v>
      </c>
      <c r="C10" s="53" t="s">
        <v>58</v>
      </c>
      <c r="D10" s="53" t="s">
        <v>59</v>
      </c>
    </row>
    <row r="11" spans="1:4" ht="23.25">
      <c r="A11" s="52" t="s">
        <v>32</v>
      </c>
      <c r="B11" s="53" t="s">
        <v>60</v>
      </c>
      <c r="C11" s="53" t="s">
        <v>61</v>
      </c>
      <c r="D11" s="53" t="s">
        <v>62</v>
      </c>
    </row>
    <row r="12" spans="1:4" ht="23.25">
      <c r="A12" s="52" t="s">
        <v>33</v>
      </c>
      <c r="B12" s="53" t="s">
        <v>63</v>
      </c>
      <c r="C12" s="53" t="s">
        <v>64</v>
      </c>
      <c r="D12" s="53" t="s">
        <v>65</v>
      </c>
    </row>
    <row r="13" spans="1:2" ht="23.25">
      <c r="A13" s="54" t="s">
        <v>66</v>
      </c>
      <c r="B13" s="31" t="s">
        <v>67</v>
      </c>
    </row>
  </sheetData>
  <sheetProtection/>
  <mergeCells count="6">
    <mergeCell ref="A1:D1"/>
    <mergeCell ref="A2:D2"/>
    <mergeCell ref="A3:D3"/>
    <mergeCell ref="A4:A5"/>
    <mergeCell ref="B4:B5"/>
    <mergeCell ref="C4:D4"/>
  </mergeCells>
  <printOptions/>
  <pageMargins left="0.5905511811023623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64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B1" sqref="B1"/>
      <selection pane="bottomLeft" activeCell="L36" sqref="L36:N36"/>
    </sheetView>
  </sheetViews>
  <sheetFormatPr defaultColWidth="9.140625" defaultRowHeight="15"/>
  <cols>
    <col min="1" max="1" width="10.421875" style="7" customWidth="1"/>
    <col min="2" max="2" width="52.00390625" style="1" customWidth="1"/>
    <col min="3" max="3" width="3.00390625" style="1" hidden="1" customWidth="1"/>
    <col min="4" max="4" width="7.421875" style="1" customWidth="1"/>
    <col min="5" max="5" width="7.421875" style="1" hidden="1" customWidth="1"/>
    <col min="6" max="7" width="9.421875" style="1" customWidth="1"/>
    <col min="8" max="8" width="9.140625" style="1" customWidth="1"/>
    <col min="9" max="9" width="11.421875" style="1" customWidth="1"/>
    <col min="10" max="10" width="10.8515625" style="1" customWidth="1"/>
    <col min="11" max="11" width="51.28125" style="1" bestFit="1" customWidth="1"/>
    <col min="12" max="12" width="23.421875" style="1" customWidth="1"/>
    <col min="13" max="14" width="13.00390625" style="1" bestFit="1" customWidth="1"/>
    <col min="15" max="15" width="6.421875" style="8" customWidth="1"/>
    <col min="16" max="16" width="8.8515625" style="8" customWidth="1"/>
    <col min="17" max="17" width="18.421875" style="67" bestFit="1" customWidth="1"/>
    <col min="18" max="18" width="9.140625" style="1" bestFit="1" customWidth="1"/>
    <col min="19" max="16384" width="9.00390625" style="1" customWidth="1"/>
  </cols>
  <sheetData>
    <row r="1" spans="1:17" ht="26.25">
      <c r="A1" s="161" t="s">
        <v>38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66"/>
    </row>
    <row r="2" spans="1:17" ht="26.25">
      <c r="A2" s="161" t="s">
        <v>144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66"/>
    </row>
    <row r="3" spans="1:17" ht="26.25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66"/>
    </row>
    <row r="4" spans="1:16" ht="26.25">
      <c r="A4" s="161" t="s">
        <v>157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ht="26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s="3" customFormat="1" ht="28.5" customHeight="1">
      <c r="A6" s="162" t="s">
        <v>1</v>
      </c>
      <c r="B6" s="163" t="s">
        <v>2</v>
      </c>
      <c r="C6" s="164" t="s">
        <v>3</v>
      </c>
      <c r="D6" s="135" t="s">
        <v>21</v>
      </c>
      <c r="E6" s="135" t="s">
        <v>4</v>
      </c>
      <c r="F6" s="137" t="s">
        <v>5</v>
      </c>
      <c r="G6" s="137"/>
      <c r="H6" s="137"/>
      <c r="I6" s="137"/>
      <c r="J6" s="137"/>
      <c r="K6" s="138" t="s">
        <v>6</v>
      </c>
      <c r="L6" s="139"/>
      <c r="M6" s="139"/>
      <c r="N6" s="140"/>
      <c r="O6" s="165" t="s">
        <v>7</v>
      </c>
      <c r="P6" s="166"/>
      <c r="Q6" s="68"/>
    </row>
    <row r="7" spans="1:17" s="3" customFormat="1" ht="23.25" customHeight="1">
      <c r="A7" s="162"/>
      <c r="B7" s="163"/>
      <c r="C7" s="164"/>
      <c r="D7" s="136"/>
      <c r="E7" s="136"/>
      <c r="F7" s="4">
        <v>1</v>
      </c>
      <c r="G7" s="4">
        <v>2</v>
      </c>
      <c r="H7" s="4">
        <v>3</v>
      </c>
      <c r="I7" s="4">
        <v>4</v>
      </c>
      <c r="J7" s="4">
        <v>5</v>
      </c>
      <c r="K7" s="141"/>
      <c r="L7" s="142"/>
      <c r="M7" s="142"/>
      <c r="N7" s="143"/>
      <c r="O7" s="5" t="s">
        <v>8</v>
      </c>
      <c r="P7" s="6" t="s">
        <v>9</v>
      </c>
      <c r="Q7" s="68"/>
    </row>
    <row r="8" spans="1:17" s="17" customFormat="1" ht="20.25">
      <c r="A8" s="11" t="s">
        <v>34</v>
      </c>
      <c r="B8" s="11" t="s">
        <v>39</v>
      </c>
      <c r="C8" s="15"/>
      <c r="D8" s="11">
        <f>+D9</f>
        <v>16.36</v>
      </c>
      <c r="E8" s="11"/>
      <c r="F8" s="15"/>
      <c r="G8" s="15"/>
      <c r="H8" s="15"/>
      <c r="I8" s="15"/>
      <c r="J8" s="15"/>
      <c r="K8" s="133"/>
      <c r="L8" s="133"/>
      <c r="M8" s="133"/>
      <c r="N8" s="133"/>
      <c r="O8" s="16"/>
      <c r="P8" s="105">
        <f>+P9</f>
        <v>0.1636</v>
      </c>
      <c r="Q8" s="69"/>
    </row>
    <row r="9" spans="1:17" s="12" customFormat="1" ht="20.25">
      <c r="A9" s="9" t="s">
        <v>13</v>
      </c>
      <c r="B9" s="9" t="s">
        <v>10</v>
      </c>
      <c r="C9" s="13"/>
      <c r="D9" s="9">
        <f>+D10</f>
        <v>16.36</v>
      </c>
      <c r="E9" s="9"/>
      <c r="F9" s="13"/>
      <c r="G9" s="13"/>
      <c r="H9" s="13"/>
      <c r="I9" s="13"/>
      <c r="J9" s="13"/>
      <c r="K9" s="134"/>
      <c r="L9" s="134"/>
      <c r="M9" s="134"/>
      <c r="N9" s="134"/>
      <c r="O9" s="10"/>
      <c r="P9" s="41">
        <f>P11</f>
        <v>0.1636</v>
      </c>
      <c r="Q9" s="70"/>
    </row>
    <row r="10" spans="1:17" s="35" customFormat="1" ht="22.5" customHeight="1">
      <c r="A10" s="34" t="s">
        <v>140</v>
      </c>
      <c r="B10" s="96" t="s">
        <v>141</v>
      </c>
      <c r="C10" s="18"/>
      <c r="D10" s="28">
        <v>16.36</v>
      </c>
      <c r="E10" s="28"/>
      <c r="F10" s="28" t="s">
        <v>96</v>
      </c>
      <c r="G10" s="28" t="s">
        <v>97</v>
      </c>
      <c r="H10" s="28" t="s">
        <v>98</v>
      </c>
      <c r="I10" s="28" t="s">
        <v>99</v>
      </c>
      <c r="J10" s="28" t="s">
        <v>100</v>
      </c>
      <c r="K10" s="102" t="s">
        <v>131</v>
      </c>
      <c r="L10" s="103" t="s">
        <v>132</v>
      </c>
      <c r="M10" s="103" t="s">
        <v>133</v>
      </c>
      <c r="N10" s="103" t="s">
        <v>134</v>
      </c>
      <c r="O10" s="83"/>
      <c r="P10" s="42"/>
      <c r="Q10" s="71"/>
    </row>
    <row r="11" spans="1:17" s="35" customFormat="1" ht="22.5" customHeight="1">
      <c r="A11" s="34"/>
      <c r="B11" s="97"/>
      <c r="C11" s="18"/>
      <c r="D11" s="106">
        <v>16.36</v>
      </c>
      <c r="E11" s="28"/>
      <c r="F11" s="28"/>
      <c r="G11" s="28"/>
      <c r="H11" s="28"/>
      <c r="I11" s="28"/>
      <c r="J11" s="28"/>
      <c r="K11" s="95" t="s">
        <v>142</v>
      </c>
      <c r="L11" s="101">
        <v>100</v>
      </c>
      <c r="M11" s="104">
        <v>16.36</v>
      </c>
      <c r="N11" s="119">
        <v>31.333</v>
      </c>
      <c r="O11" s="83">
        <v>1</v>
      </c>
      <c r="P11" s="42">
        <f>+O11*D11/100</f>
        <v>0.1636</v>
      </c>
      <c r="Q11" s="71"/>
    </row>
    <row r="12" spans="1:17" s="35" customFormat="1" ht="22.5" customHeight="1">
      <c r="A12" s="34"/>
      <c r="B12" s="97"/>
      <c r="C12" s="18"/>
      <c r="D12" s="107"/>
      <c r="E12" s="28"/>
      <c r="F12" s="28"/>
      <c r="G12" s="28"/>
      <c r="H12" s="28"/>
      <c r="I12" s="28"/>
      <c r="J12" s="28"/>
      <c r="K12" s="95"/>
      <c r="L12" s="101"/>
      <c r="M12" s="104"/>
      <c r="N12" s="101"/>
      <c r="O12" s="83"/>
      <c r="P12" s="42"/>
      <c r="Q12" s="71"/>
    </row>
    <row r="13" spans="1:17" s="37" customFormat="1" ht="22.5" customHeight="1">
      <c r="A13" s="34"/>
      <c r="B13" s="36"/>
      <c r="C13" s="18"/>
      <c r="D13" s="28"/>
      <c r="E13" s="28"/>
      <c r="F13" s="29"/>
      <c r="G13" s="28"/>
      <c r="H13" s="28"/>
      <c r="I13" s="28"/>
      <c r="J13" s="28"/>
      <c r="K13" s="98"/>
      <c r="L13" s="99"/>
      <c r="M13" s="99"/>
      <c r="N13" s="100"/>
      <c r="O13" s="18"/>
      <c r="P13" s="42"/>
      <c r="Q13" s="72"/>
    </row>
    <row r="14" spans="1:17" s="22" customFormat="1" ht="22.5" customHeight="1">
      <c r="A14" s="11" t="s">
        <v>35</v>
      </c>
      <c r="B14" s="11" t="s">
        <v>40</v>
      </c>
      <c r="C14" s="43"/>
      <c r="D14" s="44">
        <f>+D15</f>
        <v>5.45</v>
      </c>
      <c r="E14" s="43"/>
      <c r="F14" s="43"/>
      <c r="G14" s="43"/>
      <c r="H14" s="43"/>
      <c r="I14" s="43"/>
      <c r="J14" s="43"/>
      <c r="K14" s="160"/>
      <c r="L14" s="160"/>
      <c r="M14" s="160"/>
      <c r="N14" s="160"/>
      <c r="O14" s="43"/>
      <c r="P14" s="44">
        <f>+P15</f>
        <v>0.0545</v>
      </c>
      <c r="Q14" s="73"/>
    </row>
    <row r="15" spans="1:17" s="23" customFormat="1" ht="22.5" customHeight="1">
      <c r="A15" s="9" t="s">
        <v>13</v>
      </c>
      <c r="B15" s="9" t="s">
        <v>14</v>
      </c>
      <c r="C15" s="14"/>
      <c r="D15" s="46">
        <f>+D16</f>
        <v>5.45</v>
      </c>
      <c r="E15" s="14"/>
      <c r="F15" s="14"/>
      <c r="G15" s="14"/>
      <c r="H15" s="14"/>
      <c r="I15" s="14"/>
      <c r="J15" s="14"/>
      <c r="K15" s="176"/>
      <c r="L15" s="176"/>
      <c r="M15" s="176"/>
      <c r="N15" s="176"/>
      <c r="O15" s="14"/>
      <c r="P15" s="46">
        <f>+P16</f>
        <v>0.0545</v>
      </c>
      <c r="Q15" s="74"/>
    </row>
    <row r="16" spans="1:17" s="21" customFormat="1" ht="22.5" customHeight="1">
      <c r="A16" s="34" t="s">
        <v>68</v>
      </c>
      <c r="B16" s="36" t="s">
        <v>69</v>
      </c>
      <c r="C16" s="18"/>
      <c r="D16" s="18">
        <v>5.45</v>
      </c>
      <c r="E16" s="18"/>
      <c r="F16" s="18" t="s">
        <v>101</v>
      </c>
      <c r="G16" s="18" t="s">
        <v>97</v>
      </c>
      <c r="H16" s="18" t="s">
        <v>102</v>
      </c>
      <c r="I16" s="18" t="s">
        <v>98</v>
      </c>
      <c r="J16" s="18" t="s">
        <v>103</v>
      </c>
      <c r="K16" s="177" t="s">
        <v>143</v>
      </c>
      <c r="L16" s="178"/>
      <c r="M16" s="178"/>
      <c r="N16" s="179"/>
      <c r="O16" s="84">
        <v>1</v>
      </c>
      <c r="P16" s="42">
        <f>+O16*D16/100</f>
        <v>0.0545</v>
      </c>
      <c r="Q16" s="75"/>
    </row>
    <row r="17" spans="1:17" s="21" customFormat="1" ht="22.5" customHeight="1">
      <c r="A17" s="34"/>
      <c r="B17" s="36"/>
      <c r="C17" s="18"/>
      <c r="D17" s="18"/>
      <c r="E17" s="18"/>
      <c r="F17" s="18"/>
      <c r="G17" s="18"/>
      <c r="H17" s="18"/>
      <c r="I17" s="18"/>
      <c r="J17" s="18"/>
      <c r="K17" s="180"/>
      <c r="L17" s="180"/>
      <c r="M17" s="180"/>
      <c r="N17" s="180"/>
      <c r="O17" s="18"/>
      <c r="P17" s="42"/>
      <c r="Q17" s="75"/>
    </row>
    <row r="18" spans="1:17" s="22" customFormat="1" ht="22.5" customHeight="1">
      <c r="A18" s="11" t="s">
        <v>36</v>
      </c>
      <c r="B18" s="11" t="s">
        <v>41</v>
      </c>
      <c r="C18" s="43"/>
      <c r="D18" s="44">
        <f>+D19+D34+D39+D50</f>
        <v>54.510000000000005</v>
      </c>
      <c r="E18" s="43"/>
      <c r="F18" s="43"/>
      <c r="G18" s="43"/>
      <c r="H18" s="43"/>
      <c r="I18" s="43"/>
      <c r="J18" s="43"/>
      <c r="K18" s="160"/>
      <c r="L18" s="160"/>
      <c r="M18" s="160"/>
      <c r="N18" s="160"/>
      <c r="O18" s="43"/>
      <c r="P18" s="93">
        <f>+P19+P34+P39+P50</f>
        <v>0.54519</v>
      </c>
      <c r="Q18" s="73"/>
    </row>
    <row r="19" spans="1:17" s="24" customFormat="1" ht="22.5" customHeight="1">
      <c r="A19" s="9" t="s">
        <v>13</v>
      </c>
      <c r="B19" s="9" t="s">
        <v>15</v>
      </c>
      <c r="C19" s="10"/>
      <c r="D19" s="46">
        <f>+D20+D29</f>
        <v>10.9</v>
      </c>
      <c r="E19" s="10"/>
      <c r="F19" s="10"/>
      <c r="G19" s="10"/>
      <c r="H19" s="10"/>
      <c r="I19" s="10"/>
      <c r="J19" s="10"/>
      <c r="K19" s="181"/>
      <c r="L19" s="181"/>
      <c r="M19" s="181"/>
      <c r="N19" s="181"/>
      <c r="O19" s="10"/>
      <c r="P19" s="113">
        <f>+P20+P29</f>
        <v>0.10909000000000002</v>
      </c>
      <c r="Q19" s="76"/>
    </row>
    <row r="20" spans="1:17" s="21" customFormat="1" ht="47.25">
      <c r="A20" s="34" t="s">
        <v>70</v>
      </c>
      <c r="B20" s="38" t="s">
        <v>71</v>
      </c>
      <c r="C20" s="18"/>
      <c r="D20" s="18">
        <v>5.45</v>
      </c>
      <c r="E20" s="18"/>
      <c r="F20" s="18" t="s">
        <v>104</v>
      </c>
      <c r="G20" s="18" t="s">
        <v>102</v>
      </c>
      <c r="H20" s="18" t="s">
        <v>100</v>
      </c>
      <c r="I20" s="57" t="s">
        <v>105</v>
      </c>
      <c r="J20" s="57" t="s">
        <v>106</v>
      </c>
      <c r="K20" s="173" t="s">
        <v>145</v>
      </c>
      <c r="L20" s="174"/>
      <c r="M20" s="174"/>
      <c r="N20" s="175"/>
      <c r="O20" s="18"/>
      <c r="P20" s="42">
        <f>SUM(P22:P27)</f>
        <v>0.054545</v>
      </c>
      <c r="Q20" s="75" t="s">
        <v>136</v>
      </c>
    </row>
    <row r="21" spans="1:18" s="21" customFormat="1" ht="20.25">
      <c r="A21" s="34"/>
      <c r="B21" s="38"/>
      <c r="C21" s="18"/>
      <c r="D21" s="18"/>
      <c r="E21" s="18"/>
      <c r="F21" s="18"/>
      <c r="G21" s="18"/>
      <c r="H21" s="18"/>
      <c r="I21" s="57"/>
      <c r="J21" s="57"/>
      <c r="K21" s="102" t="s">
        <v>131</v>
      </c>
      <c r="L21" s="103" t="s">
        <v>132</v>
      </c>
      <c r="M21" s="103" t="s">
        <v>133</v>
      </c>
      <c r="N21" s="103" t="s">
        <v>134</v>
      </c>
      <c r="O21" s="18"/>
      <c r="P21" s="42"/>
      <c r="Q21" s="81">
        <f>SUM(Q22:Q27)</f>
        <v>323000000</v>
      </c>
      <c r="R21" s="82">
        <f>SUM(M22:M27)</f>
        <v>5.4545</v>
      </c>
    </row>
    <row r="22" spans="1:18" s="21" customFormat="1" ht="37.5">
      <c r="A22" s="34"/>
      <c r="B22" s="38"/>
      <c r="C22" s="18"/>
      <c r="D22" s="18"/>
      <c r="E22" s="18"/>
      <c r="F22" s="18"/>
      <c r="G22" s="18"/>
      <c r="H22" s="18"/>
      <c r="I22" s="57"/>
      <c r="J22" s="57"/>
      <c r="K22" s="108" t="s">
        <v>146</v>
      </c>
      <c r="L22" s="109">
        <v>100</v>
      </c>
      <c r="M22" s="112">
        <v>0.9768</v>
      </c>
      <c r="N22" s="120">
        <v>31.333</v>
      </c>
      <c r="O22" s="84">
        <v>1</v>
      </c>
      <c r="P22" s="42">
        <f>+O22*M22/100</f>
        <v>0.009768</v>
      </c>
      <c r="Q22" s="75">
        <v>70000000</v>
      </c>
      <c r="R22" s="21">
        <f>Q22*100/Q21</f>
        <v>21.671826625387</v>
      </c>
    </row>
    <row r="23" spans="1:18" s="21" customFormat="1" ht="37.5">
      <c r="A23" s="34"/>
      <c r="B23" s="38"/>
      <c r="C23" s="18"/>
      <c r="D23" s="18"/>
      <c r="E23" s="18"/>
      <c r="F23" s="18"/>
      <c r="G23" s="18"/>
      <c r="H23" s="18"/>
      <c r="I23" s="57"/>
      <c r="J23" s="57"/>
      <c r="K23" s="108" t="s">
        <v>147</v>
      </c>
      <c r="L23" s="109">
        <v>98.6</v>
      </c>
      <c r="M23" s="112">
        <v>1.7044</v>
      </c>
      <c r="N23" s="121">
        <v>87.98</v>
      </c>
      <c r="O23" s="84">
        <v>1</v>
      </c>
      <c r="P23" s="42">
        <f>+O23*M23/100</f>
        <v>0.017044</v>
      </c>
      <c r="Q23" s="75">
        <v>40000000</v>
      </c>
      <c r="R23" s="21">
        <f>Q23*100/Q21</f>
        <v>12.38390092879257</v>
      </c>
    </row>
    <row r="24" spans="1:18" s="21" customFormat="1" ht="20.25">
      <c r="A24" s="34"/>
      <c r="B24" s="38"/>
      <c r="C24" s="18"/>
      <c r="D24" s="18"/>
      <c r="E24" s="18"/>
      <c r="F24" s="18"/>
      <c r="G24" s="18"/>
      <c r="H24" s="18"/>
      <c r="I24" s="57"/>
      <c r="J24" s="57"/>
      <c r="K24" s="108" t="s">
        <v>148</v>
      </c>
      <c r="L24" s="109">
        <v>100</v>
      </c>
      <c r="M24" s="112">
        <v>1.2309</v>
      </c>
      <c r="N24" s="121">
        <v>80.48</v>
      </c>
      <c r="O24" s="84">
        <v>1</v>
      </c>
      <c r="P24" s="42">
        <f>+O24*M24/100</f>
        <v>0.012309</v>
      </c>
      <c r="Q24" s="75">
        <v>40000000</v>
      </c>
      <c r="R24" s="21">
        <f>Q24*100/Q21</f>
        <v>12.38390092879257</v>
      </c>
    </row>
    <row r="25" spans="1:18" s="21" customFormat="1" ht="20.25">
      <c r="A25" s="34"/>
      <c r="B25" s="38"/>
      <c r="C25" s="18"/>
      <c r="D25" s="18"/>
      <c r="E25" s="18"/>
      <c r="F25" s="18"/>
      <c r="G25" s="18"/>
      <c r="H25" s="18"/>
      <c r="I25" s="57"/>
      <c r="J25" s="57"/>
      <c r="K25" s="108" t="s">
        <v>149</v>
      </c>
      <c r="L25" s="109">
        <v>41.49</v>
      </c>
      <c r="M25" s="112">
        <v>1.0283</v>
      </c>
      <c r="N25" s="121">
        <v>59.52</v>
      </c>
      <c r="O25" s="84">
        <v>1</v>
      </c>
      <c r="P25" s="42">
        <f>+O25*M25/100</f>
        <v>0.010283</v>
      </c>
      <c r="Q25" s="75">
        <v>48000000</v>
      </c>
      <c r="R25" s="21">
        <f>Q25*100/Q21</f>
        <v>14.860681114551083</v>
      </c>
    </row>
    <row r="26" spans="1:18" s="21" customFormat="1" ht="20.25">
      <c r="A26" s="34"/>
      <c r="B26" s="38"/>
      <c r="C26" s="18"/>
      <c r="D26" s="18"/>
      <c r="E26" s="18"/>
      <c r="F26" s="18"/>
      <c r="G26" s="18"/>
      <c r="H26" s="18"/>
      <c r="I26" s="57"/>
      <c r="J26" s="57"/>
      <c r="K26" s="108" t="s">
        <v>150</v>
      </c>
      <c r="L26" s="128">
        <v>22.8</v>
      </c>
      <c r="M26" s="112">
        <v>0.5141</v>
      </c>
      <c r="N26" s="121">
        <v>13.853</v>
      </c>
      <c r="O26" s="84">
        <v>1</v>
      </c>
      <c r="P26" s="42">
        <f>+O26*M26/100</f>
        <v>0.005141</v>
      </c>
      <c r="Q26" s="75">
        <v>50000000</v>
      </c>
      <c r="R26" s="21">
        <f>Q26*100/Q21</f>
        <v>15.479876160990711</v>
      </c>
    </row>
    <row r="27" spans="1:18" s="21" customFormat="1" ht="20.25">
      <c r="A27" s="34"/>
      <c r="B27" s="38"/>
      <c r="C27" s="18"/>
      <c r="D27" s="18"/>
      <c r="E27" s="18"/>
      <c r="F27" s="18"/>
      <c r="G27" s="18"/>
      <c r="H27" s="18"/>
      <c r="I27" s="57"/>
      <c r="J27" s="57"/>
      <c r="K27" s="65"/>
      <c r="L27" s="87"/>
      <c r="M27" s="86"/>
      <c r="N27" s="88"/>
      <c r="O27" s="84"/>
      <c r="P27" s="42"/>
      <c r="Q27" s="75">
        <v>75000000</v>
      </c>
      <c r="R27" s="21">
        <f>Q27*100/Q21</f>
        <v>23.21981424148607</v>
      </c>
    </row>
    <row r="28" spans="1:17" s="21" customFormat="1" ht="20.25">
      <c r="A28" s="34"/>
      <c r="B28" s="38"/>
      <c r="C28" s="18"/>
      <c r="D28" s="18"/>
      <c r="E28" s="18"/>
      <c r="F28" s="18"/>
      <c r="G28" s="18"/>
      <c r="H28" s="18"/>
      <c r="I28" s="57"/>
      <c r="J28" s="57"/>
      <c r="K28" s="115" t="s">
        <v>136</v>
      </c>
      <c r="L28" s="110">
        <f>SUM(L22:L27)</f>
        <v>362.89000000000004</v>
      </c>
      <c r="M28" s="111">
        <f>SUM(M22:M27)</f>
        <v>5.4545</v>
      </c>
      <c r="N28" s="85"/>
      <c r="O28" s="18"/>
      <c r="P28" s="42"/>
      <c r="Q28" s="75"/>
    </row>
    <row r="29" spans="1:18" s="21" customFormat="1" ht="47.25">
      <c r="A29" s="34" t="s">
        <v>72</v>
      </c>
      <c r="B29" s="38" t="s">
        <v>73</v>
      </c>
      <c r="C29" s="18"/>
      <c r="D29" s="18">
        <v>5.45</v>
      </c>
      <c r="E29" s="18"/>
      <c r="F29" s="18" t="s">
        <v>104</v>
      </c>
      <c r="G29" s="18" t="s">
        <v>102</v>
      </c>
      <c r="H29" s="18" t="s">
        <v>100</v>
      </c>
      <c r="I29" s="57" t="s">
        <v>105</v>
      </c>
      <c r="J29" s="57" t="s">
        <v>106</v>
      </c>
      <c r="K29" s="173" t="s">
        <v>151</v>
      </c>
      <c r="L29" s="174"/>
      <c r="M29" s="174"/>
      <c r="N29" s="175"/>
      <c r="O29" s="18"/>
      <c r="P29" s="42">
        <f>SUM(P31:P32)</f>
        <v>0.05454500000000001</v>
      </c>
      <c r="Q29" s="75"/>
      <c r="R29" s="21">
        <f>SUM(R22:R27)</f>
        <v>100</v>
      </c>
    </row>
    <row r="30" spans="1:18" s="21" customFormat="1" ht="20.25">
      <c r="A30" s="34"/>
      <c r="B30" s="38"/>
      <c r="C30" s="18"/>
      <c r="D30" s="18"/>
      <c r="E30" s="18"/>
      <c r="F30" s="18"/>
      <c r="G30" s="18"/>
      <c r="H30" s="18"/>
      <c r="I30" s="57"/>
      <c r="J30" s="57"/>
      <c r="K30" s="62" t="s">
        <v>131</v>
      </c>
      <c r="L30" s="63" t="s">
        <v>132</v>
      </c>
      <c r="M30" s="63" t="s">
        <v>133</v>
      </c>
      <c r="N30" s="63" t="s">
        <v>134</v>
      </c>
      <c r="O30" s="18"/>
      <c r="P30" s="42"/>
      <c r="Q30" s="81">
        <f>SUM(Q31:Q32)</f>
        <v>104097000</v>
      </c>
      <c r="R30" s="82">
        <f>SUM(M31:M32)</f>
        <v>5.4545</v>
      </c>
    </row>
    <row r="31" spans="1:18" s="21" customFormat="1" ht="21">
      <c r="A31" s="34"/>
      <c r="B31" s="38"/>
      <c r="C31" s="18"/>
      <c r="D31" s="18"/>
      <c r="E31" s="18"/>
      <c r="F31" s="18"/>
      <c r="G31" s="18"/>
      <c r="H31" s="18"/>
      <c r="I31" s="57"/>
      <c r="J31" s="57"/>
      <c r="K31" s="114" t="s">
        <v>152</v>
      </c>
      <c r="L31" s="87">
        <v>99.87</v>
      </c>
      <c r="M31" s="89">
        <v>5.2807</v>
      </c>
      <c r="N31" s="84">
        <v>99.51</v>
      </c>
      <c r="O31" s="90">
        <v>1</v>
      </c>
      <c r="P31" s="91">
        <f>+O31*M31/100</f>
        <v>0.05280700000000001</v>
      </c>
      <c r="Q31" s="75">
        <v>38097000</v>
      </c>
      <c r="R31" s="21">
        <f>Q31*100/Q30</f>
        <v>36.59759647252082</v>
      </c>
    </row>
    <row r="32" spans="1:18" s="21" customFormat="1" ht="21">
      <c r="A32" s="34"/>
      <c r="B32" s="38"/>
      <c r="C32" s="18"/>
      <c r="D32" s="18"/>
      <c r="E32" s="18"/>
      <c r="F32" s="18"/>
      <c r="G32" s="18"/>
      <c r="H32" s="18"/>
      <c r="I32" s="57"/>
      <c r="J32" s="57"/>
      <c r="K32" s="114" t="s">
        <v>156</v>
      </c>
      <c r="L32" s="116" t="s">
        <v>153</v>
      </c>
      <c r="M32" s="89">
        <v>0.1738</v>
      </c>
      <c r="N32" s="117" t="s">
        <v>153</v>
      </c>
      <c r="O32" s="90">
        <v>1</v>
      </c>
      <c r="P32" s="91">
        <f>+O32*M32/100</f>
        <v>0.0017380000000000002</v>
      </c>
      <c r="Q32" s="75">
        <v>66000000</v>
      </c>
      <c r="R32" s="21">
        <f>Q32*100/Q30</f>
        <v>63.40240352747918</v>
      </c>
    </row>
    <row r="33" spans="1:17" s="21" customFormat="1" ht="20.25">
      <c r="A33" s="34"/>
      <c r="B33" s="38"/>
      <c r="C33" s="18"/>
      <c r="D33" s="18"/>
      <c r="E33" s="18"/>
      <c r="F33" s="18"/>
      <c r="G33" s="18"/>
      <c r="H33" s="18"/>
      <c r="I33" s="57"/>
      <c r="J33" s="57"/>
      <c r="K33" s="115" t="s">
        <v>136</v>
      </c>
      <c r="L33" s="64">
        <f>SUM(L31:L32)</f>
        <v>99.87</v>
      </c>
      <c r="M33" s="92">
        <f>SUM(M31:M32)</f>
        <v>5.4545</v>
      </c>
      <c r="N33" s="95"/>
      <c r="O33" s="18"/>
      <c r="P33" s="42"/>
      <c r="Q33" s="75"/>
    </row>
    <row r="34" spans="1:18" s="25" customFormat="1" ht="22.5" customHeight="1">
      <c r="A34" s="9" t="s">
        <v>13</v>
      </c>
      <c r="B34" s="47" t="s">
        <v>16</v>
      </c>
      <c r="C34" s="9"/>
      <c r="D34" s="9">
        <f>+D35+D38</f>
        <v>10.9</v>
      </c>
      <c r="E34" s="9"/>
      <c r="F34" s="9"/>
      <c r="G34" s="9"/>
      <c r="H34" s="9"/>
      <c r="I34" s="48"/>
      <c r="J34" s="48"/>
      <c r="K34" s="150"/>
      <c r="L34" s="150"/>
      <c r="M34" s="150"/>
      <c r="N34" s="150"/>
      <c r="O34" s="9"/>
      <c r="P34" s="41">
        <f>+P35+P38</f>
        <v>0.109</v>
      </c>
      <c r="Q34" s="77"/>
      <c r="R34" s="25">
        <f>SUM(R31:R32)</f>
        <v>100</v>
      </c>
    </row>
    <row r="35" spans="1:17" s="21" customFormat="1" ht="22.5" customHeight="1">
      <c r="A35" s="34" t="s">
        <v>74</v>
      </c>
      <c r="B35" s="55" t="s">
        <v>76</v>
      </c>
      <c r="C35" s="18"/>
      <c r="D35" s="18">
        <v>5.45</v>
      </c>
      <c r="E35" s="18"/>
      <c r="F35" s="40" t="s">
        <v>98</v>
      </c>
      <c r="G35" s="40" t="s">
        <v>103</v>
      </c>
      <c r="H35" s="40" t="s">
        <v>99</v>
      </c>
      <c r="I35" s="40" t="s">
        <v>107</v>
      </c>
      <c r="J35" s="40" t="s">
        <v>100</v>
      </c>
      <c r="K35" s="190" t="s">
        <v>131</v>
      </c>
      <c r="L35" s="191" t="s">
        <v>169</v>
      </c>
      <c r="M35" s="192"/>
      <c r="N35" s="193"/>
      <c r="O35" s="84">
        <v>1</v>
      </c>
      <c r="P35" s="42">
        <f>+O35*D35/100</f>
        <v>0.0545</v>
      </c>
      <c r="Q35" s="75"/>
    </row>
    <row r="36" spans="1:17" s="21" customFormat="1" ht="22.5" customHeight="1">
      <c r="A36" s="34"/>
      <c r="B36" s="55"/>
      <c r="C36" s="18"/>
      <c r="D36" s="18"/>
      <c r="E36" s="18"/>
      <c r="F36" s="40"/>
      <c r="G36" s="40"/>
      <c r="H36" s="40"/>
      <c r="I36" s="40"/>
      <c r="J36" s="40"/>
      <c r="K36" s="182" t="s">
        <v>167</v>
      </c>
      <c r="L36" s="183">
        <v>58.24</v>
      </c>
      <c r="M36" s="184"/>
      <c r="N36" s="185"/>
      <c r="O36" s="84"/>
      <c r="P36" s="42"/>
      <c r="Q36" s="75"/>
    </row>
    <row r="37" spans="1:17" s="21" customFormat="1" ht="22.5" customHeight="1">
      <c r="A37" s="34"/>
      <c r="B37" s="55"/>
      <c r="C37" s="18"/>
      <c r="D37" s="18"/>
      <c r="E37" s="18"/>
      <c r="F37" s="40"/>
      <c r="G37" s="40"/>
      <c r="H37" s="40"/>
      <c r="I37" s="40"/>
      <c r="J37" s="40"/>
      <c r="K37" s="186" t="s">
        <v>168</v>
      </c>
      <c r="L37" s="187">
        <v>0</v>
      </c>
      <c r="M37" s="188"/>
      <c r="N37" s="189"/>
      <c r="O37" s="84"/>
      <c r="P37" s="42"/>
      <c r="Q37" s="75"/>
    </row>
    <row r="38" spans="1:17" s="21" customFormat="1" ht="22.5" customHeight="1">
      <c r="A38" s="34" t="s">
        <v>75</v>
      </c>
      <c r="B38" s="36" t="s">
        <v>77</v>
      </c>
      <c r="C38" s="18"/>
      <c r="D38" s="18">
        <v>5.45</v>
      </c>
      <c r="E38" s="18"/>
      <c r="F38" s="40" t="s">
        <v>135</v>
      </c>
      <c r="G38" s="40" t="s">
        <v>135</v>
      </c>
      <c r="H38" s="40" t="s">
        <v>135</v>
      </c>
      <c r="I38" s="40" t="s">
        <v>135</v>
      </c>
      <c r="J38" s="40">
        <v>1</v>
      </c>
      <c r="K38" s="147" t="s">
        <v>155</v>
      </c>
      <c r="L38" s="147"/>
      <c r="M38" s="147"/>
      <c r="N38" s="147"/>
      <c r="O38" s="84">
        <v>1</v>
      </c>
      <c r="P38" s="42">
        <f>+O38*D38/100</f>
        <v>0.0545</v>
      </c>
      <c r="Q38" s="75"/>
    </row>
    <row r="39" spans="1:17" s="25" customFormat="1" ht="22.5" customHeight="1">
      <c r="A39" s="9" t="s">
        <v>13</v>
      </c>
      <c r="B39" s="47" t="s">
        <v>17</v>
      </c>
      <c r="C39" s="9"/>
      <c r="D39" s="9">
        <f>+D40+D49</f>
        <v>10.9</v>
      </c>
      <c r="E39" s="9"/>
      <c r="F39" s="9"/>
      <c r="G39" s="9"/>
      <c r="H39" s="9"/>
      <c r="I39" s="9"/>
      <c r="J39" s="9"/>
      <c r="K39" s="150"/>
      <c r="L39" s="150"/>
      <c r="M39" s="150"/>
      <c r="N39" s="150"/>
      <c r="O39" s="9"/>
      <c r="P39" s="41">
        <f>+P40+P49</f>
        <v>0.109</v>
      </c>
      <c r="Q39" s="77"/>
    </row>
    <row r="40" spans="1:17" s="21" customFormat="1" ht="60.75">
      <c r="A40" s="34" t="s">
        <v>78</v>
      </c>
      <c r="B40" s="30" t="s">
        <v>80</v>
      </c>
      <c r="C40" s="18"/>
      <c r="D40" s="18">
        <v>5.45</v>
      </c>
      <c r="E40" s="18"/>
      <c r="F40" s="40" t="s">
        <v>98</v>
      </c>
      <c r="G40" s="40" t="s">
        <v>103</v>
      </c>
      <c r="H40" s="40" t="s">
        <v>99</v>
      </c>
      <c r="I40" s="40" t="s">
        <v>107</v>
      </c>
      <c r="J40" s="40" t="s">
        <v>100</v>
      </c>
      <c r="K40" s="171" t="s">
        <v>166</v>
      </c>
      <c r="L40" s="171"/>
      <c r="M40" s="171"/>
      <c r="N40" s="171"/>
      <c r="O40" s="84">
        <v>1</v>
      </c>
      <c r="P40" s="42">
        <f>+O40*D40/100</f>
        <v>0.0545</v>
      </c>
      <c r="Q40" s="75"/>
    </row>
    <row r="41" spans="1:17" s="21" customFormat="1" ht="20.25">
      <c r="A41" s="34"/>
      <c r="B41" s="30"/>
      <c r="C41" s="18"/>
      <c r="D41" s="18"/>
      <c r="E41" s="18"/>
      <c r="F41" s="40"/>
      <c r="G41" s="40"/>
      <c r="H41" s="40"/>
      <c r="I41" s="40"/>
      <c r="J41" s="40"/>
      <c r="K41" s="118"/>
      <c r="L41" s="122" t="s">
        <v>159</v>
      </c>
      <c r="M41" s="122" t="s">
        <v>160</v>
      </c>
      <c r="N41" s="123" t="s">
        <v>161</v>
      </c>
      <c r="O41" s="84"/>
      <c r="P41" s="42"/>
      <c r="Q41" s="75"/>
    </row>
    <row r="42" spans="1:17" s="21" customFormat="1" ht="60.75">
      <c r="A42" s="34"/>
      <c r="B42" s="30"/>
      <c r="C42" s="18"/>
      <c r="D42" s="18"/>
      <c r="E42" s="18"/>
      <c r="F42" s="40"/>
      <c r="G42" s="40"/>
      <c r="H42" s="40"/>
      <c r="I42" s="40"/>
      <c r="J42" s="40"/>
      <c r="K42" s="118"/>
      <c r="L42" s="126" t="s">
        <v>162</v>
      </c>
      <c r="M42" s="125">
        <v>41758</v>
      </c>
      <c r="N42" s="125">
        <v>41758</v>
      </c>
      <c r="O42" s="84"/>
      <c r="P42" s="42"/>
      <c r="Q42" s="75"/>
    </row>
    <row r="43" spans="1:17" s="21" customFormat="1" ht="20.25">
      <c r="A43" s="34"/>
      <c r="B43" s="30"/>
      <c r="C43" s="18"/>
      <c r="D43" s="18"/>
      <c r="E43" s="18"/>
      <c r="F43" s="40"/>
      <c r="G43" s="40"/>
      <c r="H43" s="40"/>
      <c r="I43" s="40"/>
      <c r="J43" s="40"/>
      <c r="K43" s="118"/>
      <c r="L43" s="127" t="s">
        <v>163</v>
      </c>
      <c r="M43" s="125">
        <v>41761</v>
      </c>
      <c r="N43" s="125">
        <v>41761</v>
      </c>
      <c r="O43" s="84"/>
      <c r="P43" s="42"/>
      <c r="Q43" s="75"/>
    </row>
    <row r="44" spans="1:17" s="21" customFormat="1" ht="20.25">
      <c r="A44" s="34"/>
      <c r="B44" s="30"/>
      <c r="C44" s="18"/>
      <c r="D44" s="18"/>
      <c r="E44" s="18"/>
      <c r="F44" s="40"/>
      <c r="G44" s="40"/>
      <c r="H44" s="40"/>
      <c r="I44" s="40"/>
      <c r="J44" s="40"/>
      <c r="K44" s="118"/>
      <c r="L44" s="127" t="s">
        <v>163</v>
      </c>
      <c r="M44" s="124">
        <v>41766</v>
      </c>
      <c r="N44" s="118"/>
      <c r="O44" s="84"/>
      <c r="P44" s="42"/>
      <c r="Q44" s="75"/>
    </row>
    <row r="45" spans="1:17" s="21" customFormat="1" ht="60.75">
      <c r="A45" s="34"/>
      <c r="B45" s="30"/>
      <c r="C45" s="18"/>
      <c r="D45" s="18"/>
      <c r="E45" s="18"/>
      <c r="F45" s="40"/>
      <c r="G45" s="40"/>
      <c r="H45" s="40"/>
      <c r="I45" s="40"/>
      <c r="J45" s="40"/>
      <c r="K45" s="118"/>
      <c r="L45" s="126" t="s">
        <v>164</v>
      </c>
      <c r="M45" s="124">
        <v>41767</v>
      </c>
      <c r="N45" s="118"/>
      <c r="O45" s="84"/>
      <c r="P45" s="42"/>
      <c r="Q45" s="75"/>
    </row>
    <row r="46" spans="1:17" s="21" customFormat="1" ht="20.25">
      <c r="A46" s="34"/>
      <c r="B46" s="30"/>
      <c r="C46" s="18"/>
      <c r="D46" s="18"/>
      <c r="E46" s="18"/>
      <c r="F46" s="40"/>
      <c r="G46" s="40"/>
      <c r="H46" s="40"/>
      <c r="I46" s="40"/>
      <c r="J46" s="40"/>
      <c r="K46" s="118"/>
      <c r="L46" s="127" t="s">
        <v>163</v>
      </c>
      <c r="M46" s="124">
        <v>41771</v>
      </c>
      <c r="N46" s="118"/>
      <c r="O46" s="84"/>
      <c r="P46" s="42"/>
      <c r="Q46" s="75"/>
    </row>
    <row r="47" spans="1:17" s="21" customFormat="1" ht="20.25">
      <c r="A47" s="34"/>
      <c r="B47" s="30"/>
      <c r="C47" s="18"/>
      <c r="D47" s="18"/>
      <c r="E47" s="18"/>
      <c r="F47" s="40"/>
      <c r="G47" s="40"/>
      <c r="H47" s="40"/>
      <c r="I47" s="40"/>
      <c r="J47" s="40"/>
      <c r="K47" s="118"/>
      <c r="L47" s="127" t="s">
        <v>163</v>
      </c>
      <c r="M47" s="124">
        <v>41774</v>
      </c>
      <c r="N47" s="118"/>
      <c r="O47" s="84"/>
      <c r="P47" s="42"/>
      <c r="Q47" s="75"/>
    </row>
    <row r="48" spans="1:17" s="21" customFormat="1" ht="20.25">
      <c r="A48" s="34"/>
      <c r="B48" s="30"/>
      <c r="C48" s="18"/>
      <c r="D48" s="18"/>
      <c r="E48" s="18"/>
      <c r="F48" s="40"/>
      <c r="G48" s="40"/>
      <c r="H48" s="40"/>
      <c r="I48" s="40"/>
      <c r="J48" s="40"/>
      <c r="K48" s="118"/>
      <c r="L48" s="127" t="s">
        <v>163</v>
      </c>
      <c r="M48" s="124">
        <v>41781</v>
      </c>
      <c r="N48" s="118"/>
      <c r="O48" s="84"/>
      <c r="P48" s="42"/>
      <c r="Q48" s="75"/>
    </row>
    <row r="49" spans="1:17" s="21" customFormat="1" ht="22.5" customHeight="1">
      <c r="A49" s="34" t="s">
        <v>79</v>
      </c>
      <c r="B49" s="38" t="s">
        <v>81</v>
      </c>
      <c r="C49" s="18"/>
      <c r="D49" s="18">
        <v>5.45</v>
      </c>
      <c r="E49" s="18"/>
      <c r="F49" s="18" t="s">
        <v>96</v>
      </c>
      <c r="G49" s="18" t="s">
        <v>101</v>
      </c>
      <c r="H49" s="18" t="s">
        <v>97</v>
      </c>
      <c r="I49" s="18" t="s">
        <v>102</v>
      </c>
      <c r="J49" s="18" t="s">
        <v>98</v>
      </c>
      <c r="K49" s="148" t="s">
        <v>138</v>
      </c>
      <c r="L49" s="148"/>
      <c r="M49" s="148"/>
      <c r="N49" s="148"/>
      <c r="O49" s="84">
        <v>1</v>
      </c>
      <c r="P49" s="42">
        <f>+O49*D49/100</f>
        <v>0.0545</v>
      </c>
      <c r="Q49" s="75"/>
    </row>
    <row r="50" spans="1:17" s="25" customFormat="1" ht="22.5" customHeight="1">
      <c r="A50" s="9" t="s">
        <v>13</v>
      </c>
      <c r="B50" s="47" t="s">
        <v>18</v>
      </c>
      <c r="C50" s="9"/>
      <c r="D50" s="9">
        <f>+D51+D52</f>
        <v>21.81</v>
      </c>
      <c r="E50" s="9"/>
      <c r="F50" s="9"/>
      <c r="G50" s="9"/>
      <c r="H50" s="9"/>
      <c r="I50" s="9"/>
      <c r="J50" s="9"/>
      <c r="K50" s="149"/>
      <c r="L50" s="149"/>
      <c r="M50" s="149"/>
      <c r="N50" s="149"/>
      <c r="O50" s="9"/>
      <c r="P50" s="41">
        <f>+P51+P52</f>
        <v>0.2181</v>
      </c>
      <c r="Q50" s="77"/>
    </row>
    <row r="51" spans="1:17" s="21" customFormat="1" ht="22.5" customHeight="1">
      <c r="A51" s="34" t="s">
        <v>82</v>
      </c>
      <c r="B51" s="38" t="s">
        <v>84</v>
      </c>
      <c r="C51" s="18"/>
      <c r="D51" s="18">
        <v>5.45</v>
      </c>
      <c r="E51" s="18"/>
      <c r="F51" s="18" t="s">
        <v>108</v>
      </c>
      <c r="G51" s="18" t="s">
        <v>109</v>
      </c>
      <c r="H51" s="18" t="s">
        <v>110</v>
      </c>
      <c r="I51" s="18" t="s">
        <v>111</v>
      </c>
      <c r="J51" s="18" t="s">
        <v>112</v>
      </c>
      <c r="K51" s="170" t="s">
        <v>154</v>
      </c>
      <c r="L51" s="170"/>
      <c r="M51" s="170"/>
      <c r="N51" s="170"/>
      <c r="O51" s="84">
        <v>1</v>
      </c>
      <c r="P51" s="42">
        <f>+O51*D51/100</f>
        <v>0.0545</v>
      </c>
      <c r="Q51" s="75"/>
    </row>
    <row r="52" spans="1:17" s="21" customFormat="1" ht="22.5" customHeight="1">
      <c r="A52" s="34" t="s">
        <v>83</v>
      </c>
      <c r="B52" s="36" t="s">
        <v>85</v>
      </c>
      <c r="C52" s="18"/>
      <c r="D52" s="18">
        <v>16.36</v>
      </c>
      <c r="E52" s="18"/>
      <c r="F52" s="18" t="s">
        <v>113</v>
      </c>
      <c r="G52" s="18" t="s">
        <v>114</v>
      </c>
      <c r="H52" s="18" t="s">
        <v>98</v>
      </c>
      <c r="I52" s="18" t="s">
        <v>115</v>
      </c>
      <c r="J52" s="18" t="s">
        <v>116</v>
      </c>
      <c r="K52" s="167" t="s">
        <v>158</v>
      </c>
      <c r="L52" s="168"/>
      <c r="M52" s="168"/>
      <c r="N52" s="169"/>
      <c r="O52" s="84">
        <v>1</v>
      </c>
      <c r="P52" s="42">
        <f>+O52*D52/100</f>
        <v>0.1636</v>
      </c>
      <c r="Q52" s="75"/>
    </row>
    <row r="53" spans="1:17" s="21" customFormat="1" ht="22.5" customHeight="1">
      <c r="A53" s="34"/>
      <c r="B53" s="36"/>
      <c r="C53" s="18"/>
      <c r="D53" s="18"/>
      <c r="E53" s="18"/>
      <c r="F53" s="18"/>
      <c r="G53" s="18"/>
      <c r="H53" s="18"/>
      <c r="I53" s="18"/>
      <c r="J53" s="18"/>
      <c r="K53" s="155"/>
      <c r="L53" s="155"/>
      <c r="M53" s="155"/>
      <c r="N53" s="155"/>
      <c r="O53" s="18"/>
      <c r="P53" s="42"/>
      <c r="Q53" s="75"/>
    </row>
    <row r="54" spans="1:17" s="26" customFormat="1" ht="22.5" customHeight="1">
      <c r="A54" s="11" t="s">
        <v>37</v>
      </c>
      <c r="B54" s="11" t="s">
        <v>42</v>
      </c>
      <c r="C54" s="49"/>
      <c r="D54" s="49">
        <f>+D55+D58+D61</f>
        <v>23.62</v>
      </c>
      <c r="E54" s="49"/>
      <c r="F54" s="49"/>
      <c r="G54" s="49"/>
      <c r="H54" s="49"/>
      <c r="I54" s="49"/>
      <c r="J54" s="49"/>
      <c r="K54" s="172"/>
      <c r="L54" s="172"/>
      <c r="M54" s="172"/>
      <c r="N54" s="172"/>
      <c r="O54" s="49"/>
      <c r="P54" s="45">
        <f>+P55+P58+P61</f>
        <v>0.23620000000000002</v>
      </c>
      <c r="Q54" s="78"/>
    </row>
    <row r="55" spans="1:17" s="27" customFormat="1" ht="22.5" customHeight="1">
      <c r="A55" s="9" t="s">
        <v>13</v>
      </c>
      <c r="B55" s="9" t="s">
        <v>19</v>
      </c>
      <c r="C55" s="9"/>
      <c r="D55" s="9">
        <f>+D56+D57</f>
        <v>7.2700000000000005</v>
      </c>
      <c r="E55" s="9"/>
      <c r="F55" s="9"/>
      <c r="G55" s="9"/>
      <c r="H55" s="9"/>
      <c r="I55" s="9"/>
      <c r="J55" s="9"/>
      <c r="K55" s="149"/>
      <c r="L55" s="149"/>
      <c r="M55" s="149"/>
      <c r="N55" s="149"/>
      <c r="O55" s="9"/>
      <c r="P55" s="41">
        <f>+P56+P57</f>
        <v>0.0727</v>
      </c>
      <c r="Q55" s="79"/>
    </row>
    <row r="56" spans="1:17" s="21" customFormat="1" ht="40.5">
      <c r="A56" s="34" t="s">
        <v>86</v>
      </c>
      <c r="B56" s="30" t="s">
        <v>88</v>
      </c>
      <c r="C56" s="18"/>
      <c r="D56" s="18">
        <v>1.82</v>
      </c>
      <c r="E56" s="18"/>
      <c r="F56" s="18" t="s">
        <v>96</v>
      </c>
      <c r="G56" s="18" t="s">
        <v>101</v>
      </c>
      <c r="H56" s="18" t="s">
        <v>97</v>
      </c>
      <c r="I56" s="18" t="s">
        <v>102</v>
      </c>
      <c r="J56" s="18" t="s">
        <v>98</v>
      </c>
      <c r="K56" s="156" t="s">
        <v>137</v>
      </c>
      <c r="L56" s="157"/>
      <c r="M56" s="157"/>
      <c r="N56" s="158"/>
      <c r="O56" s="84">
        <v>1</v>
      </c>
      <c r="P56" s="42">
        <f>+O56*D56/100</f>
        <v>0.0182</v>
      </c>
      <c r="Q56" s="75"/>
    </row>
    <row r="57" spans="1:17" s="21" customFormat="1" ht="22.5" customHeight="1">
      <c r="A57" s="34" t="s">
        <v>87</v>
      </c>
      <c r="B57" s="36" t="s">
        <v>89</v>
      </c>
      <c r="C57" s="18"/>
      <c r="D57" s="18">
        <v>5.45</v>
      </c>
      <c r="E57" s="18"/>
      <c r="F57" s="18" t="s">
        <v>101</v>
      </c>
      <c r="G57" s="18" t="s">
        <v>97</v>
      </c>
      <c r="H57" s="18" t="s">
        <v>102</v>
      </c>
      <c r="I57" s="18" t="s">
        <v>98</v>
      </c>
      <c r="J57" s="18" t="s">
        <v>103</v>
      </c>
      <c r="K57" s="156" t="s">
        <v>137</v>
      </c>
      <c r="L57" s="157"/>
      <c r="M57" s="157"/>
      <c r="N57" s="158"/>
      <c r="O57" s="84">
        <v>1</v>
      </c>
      <c r="P57" s="42">
        <f>+O57*D57/100</f>
        <v>0.0545</v>
      </c>
      <c r="Q57" s="75"/>
    </row>
    <row r="58" spans="1:17" s="23" customFormat="1" ht="22.5" customHeight="1">
      <c r="A58" s="9" t="s">
        <v>13</v>
      </c>
      <c r="B58" s="9" t="s">
        <v>43</v>
      </c>
      <c r="C58" s="10"/>
      <c r="D58" s="9">
        <f>+D59</f>
        <v>5.45</v>
      </c>
      <c r="E58" s="10"/>
      <c r="F58" s="10"/>
      <c r="G58" s="10"/>
      <c r="H58" s="10"/>
      <c r="I58" s="10"/>
      <c r="J58" s="10"/>
      <c r="K58" s="159"/>
      <c r="L58" s="159"/>
      <c r="M58" s="159"/>
      <c r="N58" s="159"/>
      <c r="O58" s="10"/>
      <c r="P58" s="41">
        <f>+P59</f>
        <v>0.0545</v>
      </c>
      <c r="Q58" s="74"/>
    </row>
    <row r="59" spans="1:17" s="37" customFormat="1" ht="22.5" customHeight="1">
      <c r="A59" s="34" t="s">
        <v>90</v>
      </c>
      <c r="B59" s="56" t="s">
        <v>91</v>
      </c>
      <c r="C59" s="50"/>
      <c r="D59" s="50">
        <v>5.45</v>
      </c>
      <c r="E59" s="50"/>
      <c r="F59" s="50" t="s">
        <v>117</v>
      </c>
      <c r="G59" s="50" t="s">
        <v>118</v>
      </c>
      <c r="H59" s="50" t="s">
        <v>119</v>
      </c>
      <c r="I59" s="50" t="s">
        <v>120</v>
      </c>
      <c r="J59" s="50" t="s">
        <v>121</v>
      </c>
      <c r="K59" s="156" t="s">
        <v>137</v>
      </c>
      <c r="L59" s="157"/>
      <c r="M59" s="157"/>
      <c r="N59" s="158"/>
      <c r="O59" s="84">
        <v>1</v>
      </c>
      <c r="P59" s="42">
        <f>+O59*D59/100</f>
        <v>0.0545</v>
      </c>
      <c r="Q59" s="72"/>
    </row>
    <row r="60" spans="1:17" s="21" customFormat="1" ht="22.5" customHeight="1">
      <c r="A60" s="34"/>
      <c r="B60" s="38"/>
      <c r="C60" s="18"/>
      <c r="D60" s="18"/>
      <c r="E60" s="18"/>
      <c r="F60" s="18"/>
      <c r="G60" s="18"/>
      <c r="H60" s="18"/>
      <c r="I60" s="18"/>
      <c r="J60" s="18"/>
      <c r="K60" s="155"/>
      <c r="L60" s="155"/>
      <c r="M60" s="155"/>
      <c r="N60" s="155"/>
      <c r="O60" s="18"/>
      <c r="P60" s="42"/>
      <c r="Q60" s="75"/>
    </row>
    <row r="61" spans="1:17" s="23" customFormat="1" ht="22.5" customHeight="1">
      <c r="A61" s="9" t="s">
        <v>13</v>
      </c>
      <c r="B61" s="9" t="s">
        <v>20</v>
      </c>
      <c r="C61" s="10"/>
      <c r="D61" s="9">
        <f>+D62+D63</f>
        <v>10.9</v>
      </c>
      <c r="E61" s="10"/>
      <c r="F61" s="10"/>
      <c r="G61" s="10"/>
      <c r="H61" s="10"/>
      <c r="I61" s="10"/>
      <c r="J61" s="10"/>
      <c r="K61" s="159"/>
      <c r="L61" s="159"/>
      <c r="M61" s="159"/>
      <c r="N61" s="159"/>
      <c r="O61" s="10"/>
      <c r="P61" s="9">
        <f>+P62+P63</f>
        <v>0.109</v>
      </c>
      <c r="Q61" s="74"/>
    </row>
    <row r="62" spans="1:17" s="21" customFormat="1" ht="22.5" customHeight="1">
      <c r="A62" s="34" t="s">
        <v>92</v>
      </c>
      <c r="B62" s="38" t="s">
        <v>94</v>
      </c>
      <c r="C62" s="18"/>
      <c r="D62" s="18">
        <v>5.45</v>
      </c>
      <c r="E62" s="18"/>
      <c r="F62" s="18" t="s">
        <v>122</v>
      </c>
      <c r="G62" s="18" t="s">
        <v>123</v>
      </c>
      <c r="H62" s="18" t="s">
        <v>124</v>
      </c>
      <c r="I62" s="18" t="s">
        <v>125</v>
      </c>
      <c r="J62" s="20">
        <v>5</v>
      </c>
      <c r="K62" s="144" t="s">
        <v>165</v>
      </c>
      <c r="L62" s="145"/>
      <c r="M62" s="145"/>
      <c r="N62" s="146"/>
      <c r="O62" s="84">
        <v>1</v>
      </c>
      <c r="P62" s="42">
        <f>+O62*D62/100</f>
        <v>0.0545</v>
      </c>
      <c r="Q62" s="75"/>
    </row>
    <row r="63" spans="1:17" s="21" customFormat="1" ht="22.5" customHeight="1" thickBot="1">
      <c r="A63" s="34" t="s">
        <v>93</v>
      </c>
      <c r="B63" s="39" t="s">
        <v>95</v>
      </c>
      <c r="C63" s="19"/>
      <c r="D63" s="19">
        <v>5.45</v>
      </c>
      <c r="E63" s="19"/>
      <c r="F63" s="19" t="s">
        <v>126</v>
      </c>
      <c r="G63" s="19" t="s">
        <v>127</v>
      </c>
      <c r="H63" s="19" t="s">
        <v>128</v>
      </c>
      <c r="I63" s="19" t="s">
        <v>129</v>
      </c>
      <c r="J63" s="19" t="s">
        <v>130</v>
      </c>
      <c r="K63" s="151" t="s">
        <v>139</v>
      </c>
      <c r="L63" s="152"/>
      <c r="M63" s="152"/>
      <c r="N63" s="153"/>
      <c r="O63" s="94">
        <v>1</v>
      </c>
      <c r="P63" s="42">
        <f>+O63*D63/100</f>
        <v>0.0545</v>
      </c>
      <c r="Q63" s="75"/>
    </row>
    <row r="64" spans="1:17" s="61" customFormat="1" ht="22.5" customHeight="1" thickBot="1">
      <c r="A64" s="58"/>
      <c r="B64" s="58" t="s">
        <v>11</v>
      </c>
      <c r="C64" s="58"/>
      <c r="D64" s="59">
        <f>+D8+D14+D18+D54</f>
        <v>99.94000000000001</v>
      </c>
      <c r="E64" s="58"/>
      <c r="F64" s="58">
        <v>1</v>
      </c>
      <c r="G64" s="58">
        <v>2</v>
      </c>
      <c r="H64" s="58">
        <v>3</v>
      </c>
      <c r="I64" s="58">
        <v>4</v>
      </c>
      <c r="J64" s="58">
        <v>5</v>
      </c>
      <c r="K64" s="154" t="s">
        <v>12</v>
      </c>
      <c r="L64" s="154"/>
      <c r="M64" s="154"/>
      <c r="N64" s="154"/>
      <c r="O64" s="154"/>
      <c r="P64" s="60">
        <f>+P8+P14+P18+P54</f>
        <v>0.99949</v>
      </c>
      <c r="Q64" s="80"/>
    </row>
  </sheetData>
  <sheetProtection formatCells="0" formatColumns="0" formatRows="0" insertColumns="0" insertRows="0" insertHyperlinks="0"/>
  <mergeCells count="45">
    <mergeCell ref="L37:N37"/>
    <mergeCell ref="K15:N15"/>
    <mergeCell ref="K16:N16"/>
    <mergeCell ref="K17:N17"/>
    <mergeCell ref="K18:N18"/>
    <mergeCell ref="K19:N19"/>
    <mergeCell ref="K34:N34"/>
    <mergeCell ref="K52:N52"/>
    <mergeCell ref="K51:N51"/>
    <mergeCell ref="K40:N40"/>
    <mergeCell ref="K54:N54"/>
    <mergeCell ref="K55:N55"/>
    <mergeCell ref="K20:N20"/>
    <mergeCell ref="K29:N29"/>
    <mergeCell ref="L35:N35"/>
    <mergeCell ref="L36:N36"/>
    <mergeCell ref="K14:N14"/>
    <mergeCell ref="A1:P1"/>
    <mergeCell ref="A3:P3"/>
    <mergeCell ref="A4:P4"/>
    <mergeCell ref="A6:A7"/>
    <mergeCell ref="B6:B7"/>
    <mergeCell ref="C6:C7"/>
    <mergeCell ref="D6:D7"/>
    <mergeCell ref="A2:P2"/>
    <mergeCell ref="O6:P6"/>
    <mergeCell ref="K63:N63"/>
    <mergeCell ref="K64:O64"/>
    <mergeCell ref="K53:N53"/>
    <mergeCell ref="K60:N60"/>
    <mergeCell ref="K57:N57"/>
    <mergeCell ref="K58:N58"/>
    <mergeCell ref="K59:N59"/>
    <mergeCell ref="K61:N61"/>
    <mergeCell ref="K56:N56"/>
    <mergeCell ref="K8:N8"/>
    <mergeCell ref="K9:N9"/>
    <mergeCell ref="E6:E7"/>
    <mergeCell ref="F6:J6"/>
    <mergeCell ref="K6:N7"/>
    <mergeCell ref="K62:N62"/>
    <mergeCell ref="K38:N38"/>
    <mergeCell ref="K49:N49"/>
    <mergeCell ref="K50:N50"/>
    <mergeCell ref="K39:N39"/>
  </mergeCells>
  <printOptions/>
  <pageMargins left="0.3" right="0.09" top="0.6692913385826772" bottom="0.3937007874015748" header="0.2362204724409449" footer="0.1968503937007874"/>
  <pageSetup horizontalDpi="600" verticalDpi="600" orientation="landscape" paperSize="9" scale="57" r:id="rId2"/>
  <headerFooter alignWithMargins="0">
    <oddHeader>&amp;R&amp;P/&amp;N</oddHeader>
  </headerFooter>
  <rowBreaks count="1" manualBreakCount="1">
    <brk id="3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2014-05-08T02:21:18Z</cp:lastPrinted>
  <dcterms:created xsi:type="dcterms:W3CDTF">2012-11-21T02:04:17Z</dcterms:created>
  <dcterms:modified xsi:type="dcterms:W3CDTF">2014-05-08T02:21:21Z</dcterms:modified>
  <cp:category/>
  <cp:version/>
  <cp:contentType/>
  <cp:contentStatus/>
</cp:coreProperties>
</file>